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김종윤\업무\2. 공사 관련\2026년\2. 냉난방 공대 4521호 환경개선 공사\홈페이지 공지용\"/>
    </mc:Choice>
  </mc:AlternateContent>
  <xr:revisionPtr revIDLastSave="0" documentId="13_ncr:1_{324DC926-A63D-4894-9ADC-70EA74259A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9" r:id="rId1"/>
    <sheet name="집계표" sheetId="11" r:id="rId2"/>
    <sheet name="설비내역서" sheetId="1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LPB1" localSheetId="0">[1]부하계산서!#REF!</definedName>
    <definedName name="___LPB1">[1]부하계산서!#REF!</definedName>
    <definedName name="___LPK1" localSheetId="0">[1]부하계산서!#REF!</definedName>
    <definedName name="___LPK1">[1]부하계산서!#REF!</definedName>
    <definedName name="___LU1" localSheetId="0">'[2]부하(성남)'!#REF!</definedName>
    <definedName name="___LU1">'[2]부하(성남)'!#REF!</definedName>
    <definedName name="___LU2" localSheetId="0">'[2]부하(성남)'!#REF!</definedName>
    <definedName name="___LU2">'[2]부하(성남)'!#REF!</definedName>
    <definedName name="___LV01" localSheetId="0">'[2]부하(성남)'!#REF!</definedName>
    <definedName name="___LV01">'[2]부하(성남)'!#REF!</definedName>
    <definedName name="___UP1" localSheetId="0">[1]부하계산서!#REF!</definedName>
    <definedName name="___UP1">[1]부하계산서!#REF!</definedName>
    <definedName name="___UP2" localSheetId="0">[1]부하계산서!#REF!</definedName>
    <definedName name="___UP2">[1]부하계산서!#REF!</definedName>
    <definedName name="__LP2" localSheetId="0">#REF!</definedName>
    <definedName name="__LP2">#REF!</definedName>
    <definedName name="__LPB1" localSheetId="0">[1]부하계산서!#REF!</definedName>
    <definedName name="__LPB1">[1]부하계산서!#REF!</definedName>
    <definedName name="__LPK1" localSheetId="0">[1]부하계산서!#REF!</definedName>
    <definedName name="__LPK1">[1]부하계산서!#REF!</definedName>
    <definedName name="__LU1" localSheetId="0">'[2]부하(성남)'!#REF!</definedName>
    <definedName name="__LU1">'[2]부하(성남)'!#REF!</definedName>
    <definedName name="__LU2" localSheetId="0">'[2]부하(성남)'!#REF!</definedName>
    <definedName name="__LU2">'[2]부하(성남)'!#REF!</definedName>
    <definedName name="__LV01" localSheetId="0">'[2]부하(성남)'!#REF!</definedName>
    <definedName name="__LV01">'[2]부하(성남)'!#REF!</definedName>
    <definedName name="__UP1" localSheetId="0">[1]부하계산서!#REF!</definedName>
    <definedName name="__UP1">[1]부하계산서!#REF!</definedName>
    <definedName name="__UP2" localSheetId="0">[1]부하계산서!#REF!</definedName>
    <definedName name="__UP2">[1]부하계산서!#REF!</definedName>
    <definedName name="_1">#REF!</definedName>
    <definedName name="_1._PANEL_BD.__LP___1" localSheetId="0">#REF!</definedName>
    <definedName name="_1._PANEL_BD.__LP___1">#REF!</definedName>
    <definedName name="_1월" localSheetId="0">#REF!</definedName>
    <definedName name="_1월">#REF!</definedName>
    <definedName name="_2._날_개_벽" localSheetId="0">#REF!</definedName>
    <definedName name="_2._날_개_벽">#REF!</definedName>
    <definedName name="_2월" localSheetId="0">#REF!</definedName>
    <definedName name="_2월">#REF!</definedName>
    <definedName name="_3월" localSheetId="0">#REF!</definedName>
    <definedName name="_3월">#REF!</definedName>
    <definedName name="_4월" localSheetId="0">#REF!</definedName>
    <definedName name="_4월">#REF!</definedName>
    <definedName name="_50억이상" localSheetId="0">[3]단위수량!#REF!</definedName>
    <definedName name="_50억이상">[3]단위수량!#REF!</definedName>
    <definedName name="_5억원미만" localSheetId="0">[3]단위수량!#REF!</definedName>
    <definedName name="_5억원미만">[3]단위수량!#REF!</definedName>
    <definedName name="_5억이상_50억원미만" localSheetId="0">[3]단위수량!#REF!</definedName>
    <definedName name="_5억이상_50억원미만">[3]단위수량!#REF!</definedName>
    <definedName name="_5월" localSheetId="0">#REF!</definedName>
    <definedName name="_5월">#REF!</definedName>
    <definedName name="_6월" localSheetId="0">#REF!</definedName>
    <definedName name="_6월">#REF!</definedName>
    <definedName name="_CDT2" localSheetId="0">#REF!</definedName>
    <definedName name="_CDT2">#REF!</definedName>
    <definedName name="_Fill" localSheetId="0" hidden="1">[4]날개벽수량표!#REF!</definedName>
    <definedName name="_Fill" hidden="1">[4]날개벽수량표!#REF!</definedName>
    <definedName name="_JJ21">[5]중기일위대가!$J$25</definedName>
    <definedName name="_JK21">[5]중기일위대가!$K$25</definedName>
    <definedName name="_JN21">[5]중기일위대가!$I$25</definedName>
    <definedName name="_LP1" localSheetId="0">#REF!</definedName>
    <definedName name="_LP1">#REF!</definedName>
    <definedName name="_LP2" localSheetId="0">#REF!</definedName>
    <definedName name="_LP2">#REF!</definedName>
    <definedName name="_LPB1" localSheetId="0">[1]부하계산서!#REF!</definedName>
    <definedName name="_LPB1">[1]부하계산서!#REF!</definedName>
    <definedName name="_LPK1" localSheetId="0">[1]부하계산서!#REF!</definedName>
    <definedName name="_LPK1">[1]부하계산서!#REF!</definedName>
    <definedName name="_LU1" localSheetId="0">'[2]부하(성남)'!#REF!</definedName>
    <definedName name="_LU1">'[2]부하(성남)'!#REF!</definedName>
    <definedName name="_LU2" localSheetId="0">'[2]부하(성남)'!#REF!</definedName>
    <definedName name="_LU2">'[2]부하(성남)'!#REF!</definedName>
    <definedName name="_LV01" localSheetId="0">'[2]부하(성남)'!#REF!</definedName>
    <definedName name="_LV01">'[2]부하(성남)'!#REF!</definedName>
    <definedName name="_Order1" hidden="1">255</definedName>
    <definedName name="_Order2" hidden="1">255</definedName>
    <definedName name="_UP1" localSheetId="0">[1]부하계산서!#REF!</definedName>
    <definedName name="_UP1">[1]부하계산서!#REF!</definedName>
    <definedName name="_UP2" localSheetId="0">[1]부하계산서!#REF!</definedName>
    <definedName name="_UP2">[1]부하계산서!#REF!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 localSheetId="0">원가계산서!집</definedName>
    <definedName name="a">[0]!집</definedName>
    <definedName name="AAAA" localSheetId="0">원가계산서!AAAAA</definedName>
    <definedName name="AAAA">AAAAA</definedName>
    <definedName name="AAAAA" localSheetId="0">원가계산서!AAAAA</definedName>
    <definedName name="AAAAA">원가계산서!AAAAA</definedName>
    <definedName name="ART" localSheetId="0">#REF!</definedName>
    <definedName name="ART">#REF!</definedName>
    <definedName name="b" localSheetId="0">원가계산서!b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0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0">#REF!</definedName>
    <definedName name="CALCC">#REF!</definedName>
    <definedName name="CALCD">#N/A</definedName>
    <definedName name="CALCE" localSheetId="0">#REF!</definedName>
    <definedName name="CALCE">#REF!</definedName>
    <definedName name="CELL" localSheetId="0">#REF!</definedName>
    <definedName name="CELL">#REF!</definedName>
    <definedName name="_xlnm.Criteria" localSheetId="0">#REF!</definedName>
    <definedName name="_xlnm.Criteria">#REF!</definedName>
    <definedName name="Criteria_MI" localSheetId="0">#REF!</definedName>
    <definedName name="Criteria_MI">#REF!</definedName>
    <definedName name="CRT" localSheetId="0">#REF!</definedName>
    <definedName name="CRT">#REF!</definedName>
    <definedName name="D" localSheetId="2">BlankMacro1</definedName>
    <definedName name="D" localSheetId="0">BlankMacro1</definedName>
    <definedName name="D">BlankMacro1</definedName>
    <definedName name="_xlnm.Database" localSheetId="0">#REF!</definedName>
    <definedName name="_xlnm.Database">#REF!</definedName>
    <definedName name="dd" localSheetId="2">BlankMacro1</definedName>
    <definedName name="dd" localSheetId="0">BlankMacro1</definedName>
    <definedName name="dd">BlankMacro1</definedName>
    <definedName name="DDD" localSheetId="0">#REF!</definedName>
    <definedName name="DDD">#REF!</definedName>
    <definedName name="DDS" localSheetId="2">BlankMacro1</definedName>
    <definedName name="DDS" localSheetId="0">BlankMacro1</definedName>
    <definedName name="DDS">BlankMacro1</definedName>
    <definedName name="DDW" localSheetId="2">BlankMacro1</definedName>
    <definedName name="DDW" localSheetId="0">BlankMacro1</definedName>
    <definedName name="DDW">BlankMacro1</definedName>
    <definedName name="dhtn" localSheetId="0">#REF!</definedName>
    <definedName name="dhtn">#REF!</definedName>
    <definedName name="DKD" localSheetId="2">BlankMacro1</definedName>
    <definedName name="DKD" localSheetId="0">BlankMacro1</definedName>
    <definedName name="DKD">BlankMacro1</definedName>
    <definedName name="DKE" localSheetId="2">BlankMacro1</definedName>
    <definedName name="DKE" localSheetId="0">BlankMacro1</definedName>
    <definedName name="DKE">BlankMacro1</definedName>
    <definedName name="DS" localSheetId="2">BlankMacro1</definedName>
    <definedName name="DS" localSheetId="0">BlankMacro1</definedName>
    <definedName name="DS">BlankMacro1</definedName>
    <definedName name="DWS" localSheetId="2">BlankMacro1</definedName>
    <definedName name="DWS" localSheetId="0">BlankMacro1</definedName>
    <definedName name="DWS">BlankMacro1</definedName>
    <definedName name="e" localSheetId="0">#REF!</definedName>
    <definedName name="e">#REF!</definedName>
    <definedName name="EARCA">#N/A</definedName>
    <definedName name="EARCB">#N/A</definedName>
    <definedName name="EB" localSheetId="0">#REF!</definedName>
    <definedName name="EB">#REF!</definedName>
    <definedName name="EDT">#N/A</definedName>
    <definedName name="EE" localSheetId="0">#REF!</definedName>
    <definedName name="EE">#REF!</definedName>
    <definedName name="ELG" localSheetId="0">#REF!</definedName>
    <definedName name="ELG">#REF!</definedName>
    <definedName name="EXE" localSheetId="2">BlankMacro1</definedName>
    <definedName name="EXE" localSheetId="0">BlankMacro1</definedName>
    <definedName name="EXE">BlankMacro1</definedName>
    <definedName name="f" localSheetId="0">원가계산서!f</definedName>
    <definedName name="f">[0]!f</definedName>
    <definedName name="FILENAME" localSheetId="0">#REF!</definedName>
    <definedName name="FILENAME">#REF!</definedName>
    <definedName name="g" localSheetId="0">원가계산서!g</definedName>
    <definedName name="g">[0]!g</definedName>
    <definedName name="GG" localSheetId="2">BlankMacro1</definedName>
    <definedName name="GG" localSheetId="0">BlankMacro1</definedName>
    <definedName name="GG">BlankMacro1</definedName>
    <definedName name="GGG" localSheetId="2">BlankMacro1</definedName>
    <definedName name="GGG" localSheetId="0">BlankMacro1</definedName>
    <definedName name="GGG">BlankMacro1</definedName>
    <definedName name="h" localSheetId="0">원가계산서!h</definedName>
    <definedName name="h">[0]!h</definedName>
    <definedName name="han_code" localSheetId="2">[6]!han_code</definedName>
    <definedName name="han_code">[6]!han_code</definedName>
    <definedName name="j" localSheetId="0">원가계산서!j</definedName>
    <definedName name="j">[0]!j</definedName>
    <definedName name="jhj" localSheetId="0">#REF!</definedName>
    <definedName name="jhj">#REF!</definedName>
    <definedName name="k" localSheetId="0">원가계산서!k</definedName>
    <definedName name="k">[0]!k</definedName>
    <definedName name="KA">'[7]조도계산서 (도서)'!$B$61:$E$68</definedName>
    <definedName name="l" localSheetId="0">원가계산서!l</definedName>
    <definedName name="l">[0]!l</definedName>
    <definedName name="LP1A" localSheetId="0">'[2]부하(성남)'!#REF!</definedName>
    <definedName name="LP1A">'[2]부하(성남)'!#REF!</definedName>
    <definedName name="LP1B" localSheetId="0">[1]부하계산서!#REF!</definedName>
    <definedName name="LP1B">[1]부하계산서!#REF!</definedName>
    <definedName name="LP3A" localSheetId="0">'[2]부하(성남)'!#REF!</definedName>
    <definedName name="LP3A">'[2]부하(성남)'!#REF!</definedName>
    <definedName name="LPB" localSheetId="0">'[2]부하(성남)'!#REF!</definedName>
    <definedName name="LPB">'[2]부하(성남)'!#REF!</definedName>
    <definedName name="LPBA" localSheetId="0">[1]부하계산서!#REF!</definedName>
    <definedName name="LPBA">[1]부하계산서!#REF!</definedName>
    <definedName name="LPKA" localSheetId="0">[1]부하계산서!#REF!</definedName>
    <definedName name="LPKA">[1]부하계산서!#REF!</definedName>
    <definedName name="LPKB" localSheetId="0">[1]부하계산서!#REF!</definedName>
    <definedName name="LPKB">[1]부하계산서!#REF!</definedName>
    <definedName name="LPM" localSheetId="0">[1]부하계산서!#REF!</definedName>
    <definedName name="LPM">[1]부하계산서!#REF!</definedName>
    <definedName name="LPMA" localSheetId="0">[1]부하계산서!#REF!</definedName>
    <definedName name="LPMA">[1]부하계산서!#REF!</definedName>
    <definedName name="LPO" localSheetId="0">[1]부하계산서!#REF!</definedName>
    <definedName name="LPO">[1]부하계산서!#REF!</definedName>
    <definedName name="LPOA" localSheetId="0">[1]부하계산서!#REF!</definedName>
    <definedName name="LPOA">[1]부하계산서!#REF!</definedName>
    <definedName name="LV02A" localSheetId="0">[1]부하계산서!#REF!</definedName>
    <definedName name="LV02A">[1]부하계산서!#REF!</definedName>
    <definedName name="LV02B" localSheetId="0">[1]부하계산서!#REF!</definedName>
    <definedName name="LV02B">[1]부하계산서!#REF!</definedName>
    <definedName name="LV04A" localSheetId="0">[1]부하계산서!#REF!</definedName>
    <definedName name="LV04A">[1]부하계산서!#REF!</definedName>
    <definedName name="LV04B" localSheetId="0">[1]부하계산서!#REF!</definedName>
    <definedName name="LV04B">[1]부하계산서!#REF!</definedName>
    <definedName name="M">#N/A</definedName>
    <definedName name="MCCEA" localSheetId="0">[1]부하계산서!#REF!</definedName>
    <definedName name="MCCEA">[1]부하계산서!#REF!</definedName>
    <definedName name="MCCEB" localSheetId="0">[1]부하계산서!#REF!</definedName>
    <definedName name="MCCEB">[1]부하계산서!#REF!</definedName>
    <definedName name="MCCF" localSheetId="0">[1]부하계산서!#REF!</definedName>
    <definedName name="MCCF">[1]부하계산서!#REF!</definedName>
    <definedName name="MCCN" localSheetId="0">'[2]부하(성남)'!#REF!</definedName>
    <definedName name="MCCN">'[2]부하(성남)'!#REF!</definedName>
    <definedName name="MCCP" localSheetId="0">[1]부하계산서!#REF!</definedName>
    <definedName name="MCCP">[1]부하계산서!#REF!</definedName>
    <definedName name="MCCS" localSheetId="0">[1]부하계산서!#REF!</definedName>
    <definedName name="MCCS">[1]부하계산서!#REF!</definedName>
    <definedName name="monitor" localSheetId="0">#REF!</definedName>
    <definedName name="monitor">#REF!</definedName>
    <definedName name="n" localSheetId="0">원가계산서!n</definedName>
    <definedName name="n">[0]!n</definedName>
    <definedName name="NO." localSheetId="0">#REF!</definedName>
    <definedName name="NO.">#REF!</definedName>
    <definedName name="opp" localSheetId="0">[1]부하계산서!#REF!</definedName>
    <definedName name="opp">[1]부하계산서!#REF!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B" localSheetId="0">'[2]부하(성남)'!#REF!</definedName>
    <definedName name="PB">'[2]부하(성남)'!#REF!</definedName>
    <definedName name="PNLW10" localSheetId="0">[1]부하계산서!#REF!</definedName>
    <definedName name="PNLW10">[1]부하계산서!#REF!</definedName>
    <definedName name="PNLW8" localSheetId="0">[1]부하계산서!#REF!</definedName>
    <definedName name="PNLW8">[1]부하계산서!#REF!</definedName>
    <definedName name="PP" localSheetId="0">'[2]부하(성남)'!#REF!</definedName>
    <definedName name="PP">'[2]부하(성남)'!#REF!</definedName>
    <definedName name="ppii" localSheetId="0">[1]부하계산서!#REF!</definedName>
    <definedName name="ppii">[1]부하계산서!#REF!</definedName>
    <definedName name="_xlnm.Print_Area" localSheetId="2">설비내역서!$A$1:$M$112</definedName>
    <definedName name="_xlnm.Print_Area" localSheetId="0">원가계산서!$A$1:$G$27</definedName>
    <definedName name="_xlnm.Print_Area" localSheetId="1">집계표!$A$1:$L$24</definedName>
    <definedName name="_xlnm.Print_Area">#N/A</definedName>
    <definedName name="Print_Area_MI" localSheetId="0">[8]물가시세!#REF!</definedName>
    <definedName name="Print_Area_MI">[8]물가시세!#REF!</definedName>
    <definedName name="print_titil" localSheetId="0">#REF!</definedName>
    <definedName name="print_titil">#REF!</definedName>
    <definedName name="Print_Title" localSheetId="0">#REF!</definedName>
    <definedName name="Print_Title">#REF!</definedName>
    <definedName name="_xlnm.Print_Titles" localSheetId="2">설비내역서!$1:$4</definedName>
    <definedName name="_xlnm.Print_Titles" localSheetId="0">#REF!</definedName>
    <definedName name="_xlnm.Print_Titles" localSheetId="1">집계표!$1:$4</definedName>
    <definedName name="_xlnm.Print_Titles">#REF!</definedName>
    <definedName name="PRINTTITLES" localSheetId="0">#REF!</definedName>
    <definedName name="PRINTTITLES">#REF!</definedName>
    <definedName name="PRT">#N/A</definedName>
    <definedName name="Q" localSheetId="2">BlankMacro1</definedName>
    <definedName name="Q" localSheetId="0">BlankMacro1</definedName>
    <definedName name="Q">BlankMacro1</definedName>
    <definedName name="QE" localSheetId="2">BlankMacro1</definedName>
    <definedName name="QE" localSheetId="0">BlankMacro1</definedName>
    <definedName name="QE">BlankMacro1</definedName>
    <definedName name="QR" localSheetId="2">BlankMacro1</definedName>
    <definedName name="QR" localSheetId="0">BlankMacro1</definedName>
    <definedName name="QR">BlankMacro1</definedName>
    <definedName name="QW" localSheetId="2">BlankMacro1</definedName>
    <definedName name="QW" localSheetId="0">BlankMacro1</definedName>
    <definedName name="QW">BlankMacro1</definedName>
    <definedName name="QWE" localSheetId="2">BlankMacro1</definedName>
    <definedName name="QWE" localSheetId="0">BlankMacro1</definedName>
    <definedName name="QWE">BlankMacro1</definedName>
    <definedName name="_xlnm.Recorder" localSheetId="0">#REF!</definedName>
    <definedName name="_xlnm.Recorder">#REF!</definedName>
    <definedName name="s">#N/A</definedName>
    <definedName name="SAV">#N/A</definedName>
    <definedName name="size" localSheetId="0">#REF!</definedName>
    <definedName name="size">#REF!</definedName>
    <definedName name="sum" localSheetId="0">#REF!</definedName>
    <definedName name="sum">#REF!</definedName>
    <definedName name="T" localSheetId="2">BlankMacro1</definedName>
    <definedName name="T" localSheetId="0">BlankMacro1</definedName>
    <definedName name="T">BlankMacro1</definedName>
    <definedName name="table_arch" localSheetId="0">#REF!</definedName>
    <definedName name="table_arch">#REF!</definedName>
    <definedName name="table_arch_sub" localSheetId="0">#REF!</definedName>
    <definedName name="table_arch_sub">#REF!</definedName>
    <definedName name="table_elec" localSheetId="0">#REF!</definedName>
    <definedName name="table_elec">#REF!</definedName>
    <definedName name="table_elec_sub" localSheetId="0">#REF!</definedName>
    <definedName name="table_elec_sub">#REF!</definedName>
    <definedName name="Text5" localSheetId="0">#REF!</definedName>
    <definedName name="Text5">#REF!</definedName>
    <definedName name="TITLES_PRINT" localSheetId="0">#REF!</definedName>
    <definedName name="TITLES_PRINT">#REF!</definedName>
    <definedName name="TOP">#N/A</definedName>
    <definedName name="UNITA" localSheetId="0">[1]부하계산서!#REF!</definedName>
    <definedName name="UNITA">[1]부하계산서!#REF!</definedName>
    <definedName name="UNITAA" localSheetId="0">[1]부하계산서!#REF!</definedName>
    <definedName name="UNITAA">[1]부하계산서!#REF!</definedName>
    <definedName name="UNITB" localSheetId="0">[1]부하계산서!#REF!</definedName>
    <definedName name="UNITB">[1]부하계산서!#REF!</definedName>
    <definedName name="UNITBB" localSheetId="0">[1]부하계산서!#REF!</definedName>
    <definedName name="UNITBB">[1]부하계산서!#REF!</definedName>
    <definedName name="UNITC" localSheetId="0">[1]부하계산서!#REF!</definedName>
    <definedName name="UNITC">[1]부하계산서!#REF!</definedName>
    <definedName name="UNITC1" localSheetId="0">[1]부하계산서!#REF!</definedName>
    <definedName name="UNITC1">[1]부하계산서!#REF!</definedName>
    <definedName name="UNITCA" localSheetId="0">[1]부하계산서!#REF!</definedName>
    <definedName name="UNITCA">[1]부하계산서!#REF!</definedName>
    <definedName name="UNITD" localSheetId="0">[1]부하계산서!#REF!</definedName>
    <definedName name="UNITD">[1]부하계산서!#REF!</definedName>
    <definedName name="UNITDA" localSheetId="0">[1]부하계산서!#REF!</definedName>
    <definedName name="UNITDA">[1]부하계산서!#REF!</definedName>
    <definedName name="UPSR" localSheetId="0">[1]부하계산서!#REF!</definedName>
    <definedName name="UPSR">[1]부하계산서!#REF!</definedName>
    <definedName name="V" localSheetId="2">BlankMacro1</definedName>
    <definedName name="V" localSheetId="0">BlankMacro1</definedName>
    <definedName name="V">BlankMacro1</definedName>
    <definedName name="W" localSheetId="2">BlankMacro1</definedName>
    <definedName name="W" localSheetId="0">BlankMacro1</definedName>
    <definedName name="W">BlankMacro1</definedName>
    <definedName name="X" localSheetId="2">BlankMacro1</definedName>
    <definedName name="X" localSheetId="0">BlankMacro1</definedName>
    <definedName name="X">BlankMacro1</definedName>
    <definedName name="Y" localSheetId="2">BlankMacro1</definedName>
    <definedName name="Y" localSheetId="0">BlankMacro1</definedName>
    <definedName name="Y">BlankMacro1</definedName>
    <definedName name="Z" localSheetId="2">BlankMacro1</definedName>
    <definedName name="Z" localSheetId="0">BlankMacro1</definedName>
    <definedName name="Z">BlankMacro1</definedName>
    <definedName name="가" localSheetId="2">BlankMacro1</definedName>
    <definedName name="가" localSheetId="0">BlankMacro1</definedName>
    <definedName name="가">BlankMacro1</definedName>
    <definedName name="가가" localSheetId="2">BlankMacro1</definedName>
    <definedName name="가가" localSheetId="0">BlankMacro1</definedName>
    <definedName name="가가">BlankMacro1</definedName>
    <definedName name="간선변경" localSheetId="2">BlankMacro1</definedName>
    <definedName name="간선변경" localSheetId="0">BlankMacro1</definedName>
    <definedName name="간선변경">BlankMacro1</definedName>
    <definedName name="간접노무비">'[9]단가 (2)'!$H$6</definedName>
    <definedName name="감감" localSheetId="0">원가계산서!감감</definedName>
    <definedName name="감감">[0]!감감</definedName>
    <definedName name="감삼" localSheetId="0">원가계산서!감삼</definedName>
    <definedName name="감삼">[0]!감삼</definedName>
    <definedName name="개거수량" localSheetId="0">#REF!</definedName>
    <definedName name="개거수량">#REF!</definedName>
    <definedName name="건축총괄" localSheetId="2">BlankMacro1</definedName>
    <definedName name="건축총괄" localSheetId="0">BlankMacro1</definedName>
    <definedName name="건축총괄">BlankMacro1</definedName>
    <definedName name="견" localSheetId="0">'[10]총 원가계산'!#REF!</definedName>
    <definedName name="견">'[10]총 원가계산'!#REF!</definedName>
    <definedName name="견적갑지" localSheetId="0">'[10]총 원가계산'!#REF!</definedName>
    <definedName name="견적갑지">'[10]총 원가계산'!#REF!</definedName>
    <definedName name="공" localSheetId="0">#REF!</definedName>
    <definedName name="공">#REF!</definedName>
    <definedName name="공급가액">'[9]단가 (2)'!$H$13</definedName>
    <definedName name="공사명" localSheetId="0">#REF!</definedName>
    <definedName name="공사명">#REF!</definedName>
    <definedName name="공사비">'[9]단가 (2)'!$H$5</definedName>
    <definedName name="공사비_건축" localSheetId="0">#REF!</definedName>
    <definedName name="공사비_건축">#REF!</definedName>
    <definedName name="공사비_전기" localSheetId="0">#REF!</definedName>
    <definedName name="공사비_전기">#REF!</definedName>
    <definedName name="관급">#N/A</definedName>
    <definedName name="관급1" localSheetId="0">관급</definedName>
    <definedName name="관급1">관급</definedName>
    <definedName name="관급2" localSheetId="0">원가계산서!관급2</definedName>
    <definedName name="관급2">관급2</definedName>
    <definedName name="관급자재2" localSheetId="0">원가계산서!관급자재2</definedName>
    <definedName name="관급자재2">[0]!관급자재2</definedName>
    <definedName name="관급자재대" localSheetId="0">원가계산서!관급자재대</definedName>
    <definedName name="관급자재대">관급자재대</definedName>
    <definedName name="관급자재비">'[9]단가 (2)'!$H$16</definedName>
    <definedName name="관급집계" localSheetId="2">BlankMacro1</definedName>
    <definedName name="관급집계" localSheetId="0">BlankMacro1</definedName>
    <definedName name="관급집계">BlankMacro1</definedName>
    <definedName name="기타" localSheetId="0">#REF!</definedName>
    <definedName name="기타">#REF!</definedName>
    <definedName name="기타경비">'[9]단가 (2)'!$H$9</definedName>
    <definedName name="깬돌채취" localSheetId="0">원가계산서!깬돌채취</definedName>
    <definedName name="깬돌채취">[0]!깬돌채취</definedName>
    <definedName name="나" localSheetId="2">BlankMacro1</definedName>
    <definedName name="나" localSheetId="0">BlankMacro1</definedName>
    <definedName name="나">BlankMacro1</definedName>
    <definedName name="남덕" localSheetId="2">BlankMacro1</definedName>
    <definedName name="남덕" localSheetId="0">BlankMacro1</definedName>
    <definedName name="남덕">BlankMacro1</definedName>
    <definedName name="내역" localSheetId="2">BlankMacro1</definedName>
    <definedName name="내역" localSheetId="0">BlankMacro1</definedName>
    <definedName name="내역">BlankMacro1</definedName>
    <definedName name="내역서1">#N/A</definedName>
    <definedName name="내역서다" localSheetId="2">BlankMacro1</definedName>
    <definedName name="내역서다" localSheetId="0">BlankMacro1</definedName>
    <definedName name="내역서다">BlankMacro1</definedName>
    <definedName name="노출직부" localSheetId="0">#REF!</definedName>
    <definedName name="노출직부">#REF!</definedName>
    <definedName name="다" localSheetId="2">BlankMacro1</definedName>
    <definedName name="다" localSheetId="0">BlankMacro1</definedName>
    <definedName name="다">BlankMacro1</definedName>
    <definedName name="단위공량1" localSheetId="0">#REF!</definedName>
    <definedName name="단위공량1">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 localSheetId="0">#REF!</definedName>
    <definedName name="단위공량2">#REF!</definedName>
    <definedName name="단위공량3" localSheetId="0">#REF!</definedName>
    <definedName name="단위공량3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대지면적" localSheetId="0">#REF!</definedName>
    <definedName name="대지면적">#REF!</definedName>
    <definedName name="더다" localSheetId="0">#REF!</definedName>
    <definedName name="더다">#REF!</definedName>
    <definedName name="더닫" localSheetId="0">#REF!</definedName>
    <definedName name="더닫">#REF!</definedName>
    <definedName name="더더더" localSheetId="0">#REF!</definedName>
    <definedName name="더더더">#REF!</definedName>
    <definedName name="도급공사">'[9]단가 (2)'!$H$5</definedName>
    <definedName name="도급예산액">'[9]단가 (2)'!$H$15</definedName>
    <definedName name="도급예상액">'[9]단가 (2)'!$H$15</definedName>
    <definedName name="되메우기" localSheetId="0">원가계산서!되메우기</definedName>
    <definedName name="되메우기">[0]!되메우기</definedName>
    <definedName name="ㄹ" localSheetId="0">#REF!</definedName>
    <definedName name="ㄹ">#REF!</definedName>
    <definedName name="라" localSheetId="2">BlankMacro1</definedName>
    <definedName name="라" localSheetId="0">BlankMacro1</definedName>
    <definedName name="라">BlankMacro1</definedName>
    <definedName name="레미콘수운반DT" localSheetId="0">원가계산서!레미콘수운반DT</definedName>
    <definedName name="레미콘수운반DT">[0]!레미콘수운반DT</definedName>
    <definedName name="ㅁ" localSheetId="0">원가계산서!ㅁ</definedName>
    <definedName name="ㅁ">ㅁ</definedName>
    <definedName name="ㅁ1" localSheetId="0">#REF!</definedName>
    <definedName name="ㅁ1">#REF!</definedName>
    <definedName name="ㅁ219" localSheetId="0">#REF!</definedName>
    <definedName name="ㅁ219">#REF!</definedName>
    <definedName name="ㅁ545" localSheetId="0">#REF!</definedName>
    <definedName name="ㅁ545">#REF!</definedName>
    <definedName name="ㅁㅁ" localSheetId="0">#REF!</definedName>
    <definedName name="ㅁㅁ">#REF!</definedName>
    <definedName name="ㅁㅁㅁ" localSheetId="0">#REF!</definedName>
    <definedName name="ㅁㅁㅁ">#REF!</definedName>
    <definedName name="마" localSheetId="2">BlankMacro1</definedName>
    <definedName name="마" localSheetId="0">BlankMacro1</definedName>
    <definedName name="마">BlankMacro1</definedName>
    <definedName name="말" localSheetId="2">BlankMacro1</definedName>
    <definedName name="말" localSheetId="0">BlankMacro1</definedName>
    <definedName name="말">BlankMacro1</definedName>
    <definedName name="모래운반" localSheetId="0">원가계산서!모래운반</definedName>
    <definedName name="모래운반">[0]!모래운반</definedName>
    <definedName name="목공">#N/A</definedName>
    <definedName name="물가자료" localSheetId="0">#REF!</definedName>
    <definedName name="물가자료">#REF!</definedName>
    <definedName name="ㅂㅂ" localSheetId="0">'[2]부하(성남)'!#REF!</definedName>
    <definedName name="ㅂㅂ">'[2]부하(성남)'!#REF!</definedName>
    <definedName name="ㅂㅈㅈ" localSheetId="0">#REF!</definedName>
    <definedName name="ㅂㅈㅈ">#REF!</definedName>
    <definedName name="바" localSheetId="2">BlankMacro1</definedName>
    <definedName name="바" localSheetId="0">BlankMacro1</definedName>
    <definedName name="바">BlankMacro1</definedName>
    <definedName name="방송" localSheetId="2">BlankMacro1</definedName>
    <definedName name="방송" localSheetId="0">BlankMacro1</definedName>
    <definedName name="방송">BlankMacro1</definedName>
    <definedName name="부가가치세">'[9]단가 (2)'!$H$14</definedName>
    <definedName name="분전반" localSheetId="2">BlankMacro1</definedName>
    <definedName name="분전반" localSheetId="0">BlankMacro1</definedName>
    <definedName name="분전반">BlankMacro1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사" localSheetId="2">BlankMacro1</definedName>
    <definedName name="사" localSheetId="0">BlankMacro1</definedName>
    <definedName name="사">BlankMacro1</definedName>
    <definedName name="산재보험료">'[9]단가 (2)'!$H$7</definedName>
    <definedName name="산출2" localSheetId="2">BlankMacro1</definedName>
    <definedName name="산출2" localSheetId="0">BlankMacro1</definedName>
    <definedName name="산출2">BlankMacro1</definedName>
    <definedName name="상환금액" localSheetId="0">#REF!</definedName>
    <definedName name="상환금액">#REF!</definedName>
    <definedName name="설계내역서" localSheetId="2">BlankMacro1</definedName>
    <definedName name="설계내역서" localSheetId="0">BlankMacro1</definedName>
    <definedName name="설계내역서">BlankMacro1</definedName>
    <definedName name="설계서용지" localSheetId="2">BlankMacro1</definedName>
    <definedName name="설계서용지" localSheetId="0">BlankMacro1</definedName>
    <definedName name="설계서용지">BlankMacro1</definedName>
    <definedName name="설비" localSheetId="2">BlankMacro1</definedName>
    <definedName name="설비" localSheetId="0">BlankMacro1</definedName>
    <definedName name="설비">BlankMacro1</definedName>
    <definedName name="성당중" localSheetId="0">원가계산서!성당중</definedName>
    <definedName name="성당중">[0]!성당중</definedName>
    <definedName name="성토3" localSheetId="0">원가계산서!성토3</definedName>
    <definedName name="성토3">[0]!성토3</definedName>
    <definedName name="성토도쟈" localSheetId="0">원가계산서!성토도쟈</definedName>
    <definedName name="성토도쟈">[0]!성토도쟈</definedName>
    <definedName name="세금" localSheetId="0">#REF!</definedName>
    <definedName name="세금">#REF!</definedName>
    <definedName name="소방공량산출서" localSheetId="2">BlankMacro1</definedName>
    <definedName name="소방공량산출서" localSheetId="0">BlankMacro1</definedName>
    <definedName name="소방공량산출서">BlankMacro1</definedName>
    <definedName name="소방내역" localSheetId="2">BlankMacro1</definedName>
    <definedName name="소방내역" localSheetId="0">BlankMacro1</definedName>
    <definedName name="소방내역">BlankMacro1</definedName>
    <definedName name="소방내역서" localSheetId="2">BlankMacro1</definedName>
    <definedName name="소방내역서" localSheetId="0">BlankMacro1</definedName>
    <definedName name="소방내역서">BlankMacro1</definedName>
    <definedName name="수량" localSheetId="0">#REF!</definedName>
    <definedName name="수량">#REF!</definedName>
    <definedName name="수목보호대" localSheetId="0">#REF!</definedName>
    <definedName name="수목보호대">#REF!</definedName>
    <definedName name="수익" localSheetId="0">#REF!</definedName>
    <definedName name="수익">#REF!</definedName>
    <definedName name="순공사비">'[9]단가 (2)'!$H$10</definedName>
    <definedName name="순공사원가">'[9]단가 (2)'!$H$10</definedName>
    <definedName name="순성토" localSheetId="0">원가계산서!순성토</definedName>
    <definedName name="순성토">[0]!순성토</definedName>
    <definedName name="시멘트운반" localSheetId="0">원가계산서!시멘트운반</definedName>
    <definedName name="시멘트운반">[0]!시멘트운반</definedName>
    <definedName name="ㅇ227" localSheetId="0">#REF!</definedName>
    <definedName name="ㅇ227">#REF!</definedName>
    <definedName name="ㅇㄴ" localSheetId="0">[1]부하계산서!#REF!</definedName>
    <definedName name="ㅇㄴ">[1]부하계산서!#REF!</definedName>
    <definedName name="ㅇㄹㅇㄹ" localSheetId="0">#REF!</definedName>
    <definedName name="ㅇㄹㅇㄹ">#REF!</definedName>
    <definedName name="ㅇㅇ" localSheetId="2">BlankMacro1</definedName>
    <definedName name="ㅇㅇ" localSheetId="0">BlankMacro1</definedName>
    <definedName name="ㅇㅇ">BlankMacro1</definedName>
    <definedName name="아" localSheetId="2">BlankMacro1</definedName>
    <definedName name="아" localSheetId="0">BlankMacro1</definedName>
    <definedName name="아">BlankMacro1</definedName>
    <definedName name="아늘믿" localSheetId="2">BlankMacro1</definedName>
    <definedName name="아늘믿" localSheetId="0">BlankMacro1</definedName>
    <definedName name="아늘믿">BlankMacro1</definedName>
    <definedName name="아니" localSheetId="2">BlankMacro1</definedName>
    <definedName name="아니" localSheetId="0">BlankMacro1</definedName>
    <definedName name="아니">BlankMacro1</definedName>
    <definedName name="아다" localSheetId="2">BlankMacro1</definedName>
    <definedName name="아다" localSheetId="0">BlankMacro1</definedName>
    <definedName name="아다">BlankMacro1</definedName>
    <definedName name="아디" localSheetId="2">BlankMacro1</definedName>
    <definedName name="아디" localSheetId="0">BlankMacro1</definedName>
    <definedName name="아디">BlankMacro1</definedName>
    <definedName name="아서" localSheetId="2">BlankMacro1</definedName>
    <definedName name="아서" localSheetId="0">BlankMacro1</definedName>
    <definedName name="아서">BlankMacro1</definedName>
    <definedName name="아싸" localSheetId="0">#REF!</definedName>
    <definedName name="아싸">#REF!</definedName>
    <definedName name="안" localSheetId="0">#REF!</definedName>
    <definedName name="안">#REF!</definedName>
    <definedName name="안전관리비">'[9]단가 (2)'!$H$8</definedName>
    <definedName name="연면적" localSheetId="0">#REF!</definedName>
    <definedName name="연면적">#REF!</definedName>
    <definedName name="예산비교표" localSheetId="0">원가계산서!예산비교표</definedName>
    <definedName name="예산비교표">[0]!예산비교표</definedName>
    <definedName name="오호" localSheetId="0">#REF!</definedName>
    <definedName name="오호">#REF!</definedName>
    <definedName name="용모니1" localSheetId="0">#REF!</definedName>
    <definedName name="용모니1">#REF!</definedName>
    <definedName name="울진내역" localSheetId="2">BlankMacro1</definedName>
    <definedName name="울진내역" localSheetId="0">BlankMacro1</definedName>
    <definedName name="울진내역">BlankMacro1</definedName>
    <definedName name="원가" localSheetId="0" hidden="1">[11]날개벽수량표!#REF!</definedName>
    <definedName name="원가" hidden="1">[11]날개벽수량표!#REF!</definedName>
    <definedName name="원가1" localSheetId="2">BlankMacro1</definedName>
    <definedName name="원가1" localSheetId="0">BlankMacro1</definedName>
    <definedName name="원가1">BlankMacro1</definedName>
    <definedName name="원가2차" localSheetId="0">[1]부하계산서!#REF!</definedName>
    <definedName name="원가2차">[1]부하계산서!#REF!</definedName>
    <definedName name="원가계산" localSheetId="0">원가계산서!템플리트모듈6</definedName>
    <definedName name="원가계산">템플리트모듈6</definedName>
    <definedName name="원금" localSheetId="0">#REF!</definedName>
    <definedName name="원금">#REF!</definedName>
    <definedName name="이런" localSheetId="0">#REF!</definedName>
    <definedName name="이런">#REF!</definedName>
    <definedName name="이윤">'[9]단가 (2)'!$H$12</definedName>
    <definedName name="이자" localSheetId="0">#REF!</definedName>
    <definedName name="이자">#REF!</definedName>
    <definedName name="이자율">0.125</definedName>
    <definedName name="이히" localSheetId="0">#REF!</definedName>
    <definedName name="이히">#REF!</definedName>
    <definedName name="인공" localSheetId="0">#REF!</definedName>
    <definedName name="인공">#REF!</definedName>
    <definedName name="인상익" localSheetId="2">BlankMacro1</definedName>
    <definedName name="인상익" localSheetId="0">BlankMacro1</definedName>
    <definedName name="인상익">BlankMacro1</definedName>
    <definedName name="일반건설공사_갑" localSheetId="0">[3]단위수량!#REF!</definedName>
    <definedName name="일반건설공사_갑">[3]단위수량!#REF!</definedName>
    <definedName name="일반건설공사_을" localSheetId="0">[3]단위수량!#REF!</definedName>
    <definedName name="일반건설공사_을">[3]단위수량!#REF!</definedName>
    <definedName name="일반관리비">'[9]단가 (2)'!$H$11</definedName>
    <definedName name="ㅈㅂㄴㄷ" localSheetId="0">[1]부하계산서!#REF!</definedName>
    <definedName name="ㅈㅂㄴㄷ">[1]부하계산서!#REF!</definedName>
    <definedName name="ㅈㅈㅈㅈ" localSheetId="0">원가계산서!ㅈㅈㅈㅈ</definedName>
    <definedName name="ㅈㅈㅈㅈ">[0]!ㅈㅈㅈㅈ</definedName>
    <definedName name="자" localSheetId="2">BlankMacro1</definedName>
    <definedName name="자" localSheetId="0">BlankMacro1</definedName>
    <definedName name="자">BlankMacro1</definedName>
    <definedName name="자갈운반" localSheetId="0">원가계산서!자갈운반</definedName>
    <definedName name="자갈운반">[0]!자갈운반</definedName>
    <definedName name="자동제어1차공량산출" localSheetId="2">BlankMacro1</definedName>
    <definedName name="자동제어1차공량산출" localSheetId="0">BlankMacro1</definedName>
    <definedName name="자동제어1차공량산출">BlankMacro1</definedName>
    <definedName name="잔토처리" localSheetId="0">원가계산서!잔토처리</definedName>
    <definedName name="잔토처리">[0]!잔토처리</definedName>
    <definedName name="재료비">'[9]단가 (2)'!$J$5</definedName>
    <definedName name="전기내역" localSheetId="2">BlankMacro1</definedName>
    <definedName name="전기내역" localSheetId="0">BlankMacro1</definedName>
    <definedName name="전기내역">BlankMacro1</definedName>
    <definedName name="전기내역1" localSheetId="2">BlankMacro1</definedName>
    <definedName name="전기내역1" localSheetId="0">BlankMacro1</definedName>
    <definedName name="전기내역1">BlankMacro1</definedName>
    <definedName name="전기변경1" localSheetId="2">BlankMacro1</definedName>
    <definedName name="전기변경1" localSheetId="0">BlankMacro1</definedName>
    <definedName name="전기변경1">BlankMacro1</definedName>
    <definedName name="전기변경3" localSheetId="2">BlankMacro1</definedName>
    <definedName name="전기변경3" localSheetId="0">BlankMacro1</definedName>
    <definedName name="전기변경3">BlankMacro1</definedName>
    <definedName name="전기재료관" localSheetId="0">#REF!</definedName>
    <definedName name="전기재료관">#REF!</definedName>
    <definedName name="절토" localSheetId="0">원가계산서!절토</definedName>
    <definedName name="절토">[0]!절토</definedName>
    <definedName name="제일안과병원" localSheetId="0">#REF!</definedName>
    <definedName name="제일안과병원">#REF!</definedName>
    <definedName name="중건설공사" localSheetId="0">[3]단위수량!#REF!</definedName>
    <definedName name="중건설공사">[3]단위수량!#REF!</definedName>
    <definedName name="직접경비">'[9]단가 (2)'!$K$5</definedName>
    <definedName name="직접노무비">'[9]단가 (2)'!$I$5</definedName>
    <definedName name="집" localSheetId="0">원가계산서!집</definedName>
    <definedName name="집">원가계산서!집</definedName>
    <definedName name="집계서" localSheetId="2">BlankMacro1</definedName>
    <definedName name="집계서" localSheetId="0">BlankMacro1</definedName>
    <definedName name="집계서">BlankMacro1</definedName>
    <definedName name="집계표2" localSheetId="0">원가계산서!집</definedName>
    <definedName name="집계표2">집</definedName>
    <definedName name="ㅊ1555" localSheetId="0">#REF!</definedName>
    <definedName name="ㅊ1555">#REF!</definedName>
    <definedName name="차" localSheetId="2">BlankMacro1</definedName>
    <definedName name="차" localSheetId="0">BlankMacro1</definedName>
    <definedName name="차">BlankMacro1</definedName>
    <definedName name="창호2" localSheetId="0">원가계산서!창호2</definedName>
    <definedName name="창호2">[0]!창호2</definedName>
    <definedName name="창호대가">#N/A</definedName>
    <definedName name="철근운반" localSheetId="0">원가계산서!철근운반</definedName>
    <definedName name="철근운반">[0]!철근운반</definedName>
    <definedName name="철도궤도신설공사" localSheetId="0">[3]단위수량!#REF!</definedName>
    <definedName name="철도궤도신설공사">[3]단위수량!#REF!</definedName>
    <definedName name="총괄관급" localSheetId="0">원가계산서!총괄관급</definedName>
    <definedName name="총괄관급">[0]!총괄관급</definedName>
    <definedName name="총집계" localSheetId="2">BlankMacro1</definedName>
    <definedName name="총집계" localSheetId="0">BlankMacro1</definedName>
    <definedName name="총집계">BlankMacro1</definedName>
    <definedName name="ㅋㅋ" localSheetId="2">BlankMacro1</definedName>
    <definedName name="ㅋㅋ" localSheetId="0">BlankMacro1</definedName>
    <definedName name="ㅋㅋ">BlankMacro1</definedName>
    <definedName name="터파기" localSheetId="0">원가계산서!터파기</definedName>
    <definedName name="터파기">[0]!터파기</definedName>
    <definedName name="템플리트모듈1" localSheetId="0">원가계산서!템플리트모듈6</definedName>
    <definedName name="템플리트모듈1">템플리트모듈6</definedName>
    <definedName name="템플리트모듈2" localSheetId="0">원가계산서!템플리트모듈6</definedName>
    <definedName name="템플리트모듈2">템플리트모듈6</definedName>
    <definedName name="템플리트모듈3" localSheetId="0">원가계산서!템플리트모듈6</definedName>
    <definedName name="템플리트모듈3">템플리트모듈6</definedName>
    <definedName name="템플리트모듈4" localSheetId="0">원가계산서!템플리트모듈6</definedName>
    <definedName name="템플리트모듈4">템플리트모듈6</definedName>
    <definedName name="템플리트모듈5" localSheetId="0">원가계산서!템플리트모듈6</definedName>
    <definedName name="템플리트모듈5">템플리트모듈6</definedName>
    <definedName name="템플리트모듈6" localSheetId="0">원가계산서!템플리트모듈6</definedName>
    <definedName name="템플리트모듈6">원가계산서!템플리트모듈6</definedName>
    <definedName name="토적1" localSheetId="0">원가계산서!토적1</definedName>
    <definedName name="토적1">[0]!토적1</definedName>
    <definedName name="토적표" localSheetId="0" hidden="1">#REF!</definedName>
    <definedName name="토적표" hidden="1">#REF!</definedName>
    <definedName name="통신" localSheetId="2">BlankMacro1</definedName>
    <definedName name="통신" localSheetId="0">BlankMacro1</definedName>
    <definedName name="통신">BlankMacro1</definedName>
    <definedName name="통신일위대가" localSheetId="2">BlankMacro1</definedName>
    <definedName name="통신일위대가" localSheetId="0">BlankMacro1</definedName>
    <definedName name="통신일위대가">BlankMacro1</definedName>
    <definedName name="통신집계" localSheetId="2">BlankMacro1</definedName>
    <definedName name="통신집계" localSheetId="0">BlankMacro1</definedName>
    <definedName name="통신집계">BlankMacro1</definedName>
    <definedName name="특수및기타건설공사" localSheetId="0">[3]단위수량!#REF!</definedName>
    <definedName name="특수및기타건설공사">[3]단위수량!#REF!</definedName>
    <definedName name="폐기량산출" localSheetId="0">원가계산서!폐기량산출</definedName>
    <definedName name="폐기량산출">[0]!폐기량산출</definedName>
    <definedName name="폐기물내역서" localSheetId="0">원가계산서!템플리트모듈6</definedName>
    <definedName name="폐기물내역서">템플리트모듈6</definedName>
    <definedName name="폐기물집계표" localSheetId="0">원가계산서!집</definedName>
    <definedName name="폐기물집계표">집</definedName>
    <definedName name="품위내역서" localSheetId="2">BlankMacro1</definedName>
    <definedName name="품위내역서" localSheetId="0">BlankMacro1</definedName>
    <definedName name="품위내역서">BlankMacro1</definedName>
    <definedName name="한전수탁비">'[9]단가 (2)'!$H$17</definedName>
    <definedName name="합계" localSheetId="0">원가계산서!합계</definedName>
    <definedName name="합계">합계</definedName>
    <definedName name="허ㅗ러" localSheetId="2">BlankMacro1</definedName>
    <definedName name="허ㅗ러" localSheetId="0">BlankMacro1</definedName>
    <definedName name="허ㅗ러">BlankMacro1</definedName>
    <definedName name="화장" localSheetId="2">BlankMacro1</definedName>
    <definedName name="화장" localSheetId="0">BlankMacro1</definedName>
    <definedName name="화장">BlankMacro1</definedName>
    <definedName name="횡배수관">[12]DATA!$K$2:$W$10</definedName>
    <definedName name="흄관운반" localSheetId="0">원가계산서!흄관운반</definedName>
    <definedName name="흄관운반">[0]!흄관운반</definedName>
    <definedName name="ㅔ154">[13]Sheet1!$K$84</definedName>
    <definedName name="ㅕ168" localSheetId="0">#REF!</definedName>
    <definedName name="ㅕ168">#REF!</definedName>
    <definedName name="ㅜㅜ" localSheetId="2">BlankMacro1</definedName>
    <definedName name="ㅜㅜ" localSheetId="0">BlankMacro1</definedName>
    <definedName name="ㅜㅜ">BlankMacro1</definedName>
    <definedName name="ㅠ61" localSheetId="0">#REF!</definedName>
    <definedName name="ㅠ6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94" i="13" l="1"/>
  <c r="K95" i="13"/>
  <c r="K89" i="13"/>
  <c r="K90" i="13"/>
  <c r="K88" i="13"/>
  <c r="A6" i="11"/>
  <c r="A5" i="11"/>
  <c r="K112" i="13" l="1"/>
  <c r="H98" i="13"/>
  <c r="H95" i="13"/>
  <c r="F95" i="13"/>
  <c r="J94" i="13"/>
  <c r="J97" i="13" s="1"/>
  <c r="H94" i="13"/>
  <c r="F94" i="13"/>
  <c r="F97" i="13" s="1"/>
  <c r="J90" i="13"/>
  <c r="H90" i="13"/>
  <c r="F90" i="13"/>
  <c r="J89" i="13"/>
  <c r="H89" i="13"/>
  <c r="F89" i="13"/>
  <c r="J88" i="13"/>
  <c r="J112" i="13" s="1"/>
  <c r="H88" i="13"/>
  <c r="H91" i="13" s="1"/>
  <c r="F88" i="13"/>
  <c r="K85" i="13"/>
  <c r="K80" i="13"/>
  <c r="J79" i="13"/>
  <c r="F79" i="13"/>
  <c r="K78" i="13"/>
  <c r="J78" i="13"/>
  <c r="H78" i="13"/>
  <c r="F78" i="13"/>
  <c r="K77" i="13"/>
  <c r="J77" i="13"/>
  <c r="H77" i="13"/>
  <c r="F77" i="13"/>
  <c r="K76" i="13"/>
  <c r="J76" i="13"/>
  <c r="H76" i="13"/>
  <c r="F76" i="13"/>
  <c r="J72" i="13"/>
  <c r="H72" i="13"/>
  <c r="K71" i="13"/>
  <c r="J71" i="13"/>
  <c r="H71" i="13"/>
  <c r="F71" i="13"/>
  <c r="K70" i="13"/>
  <c r="J70" i="13"/>
  <c r="H70" i="13"/>
  <c r="F70" i="13"/>
  <c r="K69" i="13"/>
  <c r="J69" i="13"/>
  <c r="H69" i="13"/>
  <c r="F69" i="13"/>
  <c r="K68" i="13"/>
  <c r="J68" i="13"/>
  <c r="H68" i="13"/>
  <c r="F68" i="13"/>
  <c r="J67" i="13"/>
  <c r="H67" i="13"/>
  <c r="K66" i="13"/>
  <c r="J66" i="13"/>
  <c r="H66" i="13"/>
  <c r="F66" i="13"/>
  <c r="L66" i="13" s="1"/>
  <c r="K65" i="13"/>
  <c r="J65" i="13"/>
  <c r="H65" i="13"/>
  <c r="F65" i="13"/>
  <c r="L65" i="13" s="1"/>
  <c r="K64" i="13"/>
  <c r="J64" i="13"/>
  <c r="H64" i="13"/>
  <c r="F64" i="13"/>
  <c r="K63" i="13"/>
  <c r="J63" i="13"/>
  <c r="H63" i="13"/>
  <c r="F63" i="13"/>
  <c r="K62" i="13"/>
  <c r="J62" i="13"/>
  <c r="H62" i="13"/>
  <c r="F62" i="13"/>
  <c r="K57" i="13"/>
  <c r="J57" i="13"/>
  <c r="H57" i="13"/>
  <c r="F57" i="13"/>
  <c r="K56" i="13"/>
  <c r="J56" i="13"/>
  <c r="H56" i="13"/>
  <c r="F56" i="13"/>
  <c r="K55" i="13"/>
  <c r="J55" i="13"/>
  <c r="H55" i="13"/>
  <c r="F55" i="13"/>
  <c r="K54" i="13"/>
  <c r="J54" i="13"/>
  <c r="H54" i="13"/>
  <c r="F54" i="13"/>
  <c r="K53" i="13"/>
  <c r="J53" i="13"/>
  <c r="H53" i="13"/>
  <c r="F53" i="13"/>
  <c r="K52" i="13"/>
  <c r="J52" i="13"/>
  <c r="H52" i="13"/>
  <c r="F52" i="13"/>
  <c r="L52" i="13" s="1"/>
  <c r="K51" i="13"/>
  <c r="J51" i="13"/>
  <c r="H51" i="13"/>
  <c r="F51" i="13"/>
  <c r="K50" i="13"/>
  <c r="J50" i="13"/>
  <c r="K48" i="13"/>
  <c r="J48" i="13"/>
  <c r="H48" i="13"/>
  <c r="F48" i="13"/>
  <c r="K45" i="13"/>
  <c r="K44" i="13"/>
  <c r="F44" i="13"/>
  <c r="L44" i="13" s="1"/>
  <c r="K43" i="13"/>
  <c r="J43" i="13"/>
  <c r="H43" i="13"/>
  <c r="F43" i="13"/>
  <c r="K39" i="13"/>
  <c r="J38" i="13"/>
  <c r="F38" i="13"/>
  <c r="K37" i="13"/>
  <c r="J37" i="13"/>
  <c r="H37" i="13"/>
  <c r="F37" i="13"/>
  <c r="K36" i="13"/>
  <c r="J36" i="13"/>
  <c r="H36" i="13"/>
  <c r="F36" i="13"/>
  <c r="K35" i="13"/>
  <c r="J35" i="13"/>
  <c r="H35" i="13"/>
  <c r="F35" i="13"/>
  <c r="K34" i="13"/>
  <c r="J34" i="13"/>
  <c r="H34" i="13"/>
  <c r="F34" i="13"/>
  <c r="K33" i="13"/>
  <c r="J33" i="13"/>
  <c r="H33" i="13"/>
  <c r="F33" i="13"/>
  <c r="L30" i="13"/>
  <c r="K30" i="13"/>
  <c r="L29" i="13"/>
  <c r="K29" i="13"/>
  <c r="L28" i="13"/>
  <c r="K28" i="13"/>
  <c r="J24" i="13"/>
  <c r="H24" i="13"/>
  <c r="K23" i="13"/>
  <c r="J23" i="13"/>
  <c r="H23" i="13"/>
  <c r="F23" i="13"/>
  <c r="K22" i="13"/>
  <c r="J22" i="13"/>
  <c r="H22" i="13"/>
  <c r="F22" i="13"/>
  <c r="K21" i="13"/>
  <c r="J21" i="13"/>
  <c r="H21" i="13"/>
  <c r="F21" i="13"/>
  <c r="K20" i="13"/>
  <c r="J20" i="13"/>
  <c r="H20" i="13"/>
  <c r="F20" i="13"/>
  <c r="K19" i="13"/>
  <c r="J19" i="13"/>
  <c r="H19" i="13"/>
  <c r="F19" i="13"/>
  <c r="K18" i="13"/>
  <c r="J18" i="13"/>
  <c r="H18" i="13"/>
  <c r="F18" i="13"/>
  <c r="K17" i="13"/>
  <c r="J17" i="13"/>
  <c r="H17" i="13"/>
  <c r="F17" i="13"/>
  <c r="K16" i="13"/>
  <c r="J16" i="13"/>
  <c r="H16" i="13"/>
  <c r="F16" i="13"/>
  <c r="J15" i="13"/>
  <c r="H15" i="13"/>
  <c r="K14" i="13"/>
  <c r="J14" i="13"/>
  <c r="H14" i="13"/>
  <c r="F14" i="13"/>
  <c r="K13" i="13"/>
  <c r="J13" i="13"/>
  <c r="H13" i="13"/>
  <c r="F13" i="13"/>
  <c r="K12" i="13"/>
  <c r="J12" i="13"/>
  <c r="H12" i="13"/>
  <c r="F12" i="13"/>
  <c r="K11" i="13"/>
  <c r="J11" i="13"/>
  <c r="H11" i="13"/>
  <c r="F11" i="13"/>
  <c r="K10" i="13"/>
  <c r="J10" i="13"/>
  <c r="H10" i="13"/>
  <c r="F10" i="13"/>
  <c r="K9" i="13"/>
  <c r="J9" i="13"/>
  <c r="H9" i="13"/>
  <c r="F9" i="13"/>
  <c r="K8" i="13"/>
  <c r="J8" i="13"/>
  <c r="H8" i="13"/>
  <c r="F8" i="13"/>
  <c r="A2" i="13"/>
  <c r="G96" i="13" l="1"/>
  <c r="G49" i="13"/>
  <c r="L17" i="13"/>
  <c r="L55" i="13"/>
  <c r="L20" i="13"/>
  <c r="L12" i="13"/>
  <c r="L89" i="13"/>
  <c r="L13" i="13"/>
  <c r="L68" i="13"/>
  <c r="L48" i="13"/>
  <c r="L18" i="13"/>
  <c r="L69" i="13"/>
  <c r="L14" i="13"/>
  <c r="L78" i="13"/>
  <c r="L22" i="13"/>
  <c r="L33" i="13"/>
  <c r="L10" i="13"/>
  <c r="L19" i="13"/>
  <c r="L54" i="13"/>
  <c r="L63" i="13"/>
  <c r="L77" i="13"/>
  <c r="L11" i="13"/>
  <c r="L8" i="13"/>
  <c r="G38" i="13"/>
  <c r="H38" i="13" s="1"/>
  <c r="L38" i="13" s="1"/>
  <c r="L53" i="13"/>
  <c r="L62" i="13"/>
  <c r="L76" i="13"/>
  <c r="L35" i="13"/>
  <c r="L36" i="13"/>
  <c r="L9" i="13"/>
  <c r="F91" i="13"/>
  <c r="F112" i="13" s="1"/>
  <c r="L56" i="13"/>
  <c r="L71" i="13"/>
  <c r="J80" i="13"/>
  <c r="J25" i="13"/>
  <c r="J31" i="13" s="1"/>
  <c r="I5" i="11" s="1"/>
  <c r="L16" i="13"/>
  <c r="L21" i="13"/>
  <c r="L37" i="13"/>
  <c r="L51" i="13"/>
  <c r="F45" i="13"/>
  <c r="L45" i="13" s="1"/>
  <c r="L90" i="13"/>
  <c r="L70" i="13"/>
  <c r="H73" i="13"/>
  <c r="G79" i="13"/>
  <c r="K79" i="13" s="1"/>
  <c r="E67" i="13"/>
  <c r="K67" i="13" s="1"/>
  <c r="J73" i="13"/>
  <c r="H25" i="13"/>
  <c r="H31" i="13" s="1"/>
  <c r="J39" i="13"/>
  <c r="J58" i="13" s="1"/>
  <c r="L23" i="13"/>
  <c r="L34" i="13"/>
  <c r="L43" i="13"/>
  <c r="L57" i="13"/>
  <c r="L94" i="13"/>
  <c r="L64" i="13"/>
  <c r="J95" i="13"/>
  <c r="L95" i="13" s="1"/>
  <c r="J91" i="13"/>
  <c r="E15" i="13"/>
  <c r="L88" i="13"/>
  <c r="F39" i="13"/>
  <c r="F80" i="13"/>
  <c r="K96" i="13" l="1"/>
  <c r="H96" i="13"/>
  <c r="H49" i="13"/>
  <c r="K49" i="13"/>
  <c r="J85" i="13"/>
  <c r="I6" i="11" s="1"/>
  <c r="H79" i="13"/>
  <c r="H80" i="13" s="1"/>
  <c r="H85" i="13" s="1"/>
  <c r="K38" i="13"/>
  <c r="F67" i="13"/>
  <c r="L67" i="13" s="1"/>
  <c r="L91" i="13"/>
  <c r="K15" i="13"/>
  <c r="F15" i="13"/>
  <c r="F58" i="13"/>
  <c r="H39" i="13"/>
  <c r="L96" i="13" l="1"/>
  <c r="H97" i="13"/>
  <c r="L49" i="13"/>
  <c r="H50" i="13"/>
  <c r="L50" i="13" s="1"/>
  <c r="L80" i="13"/>
  <c r="L79" i="13"/>
  <c r="E72" i="13"/>
  <c r="F72" i="13" s="1"/>
  <c r="L39" i="13"/>
  <c r="L15" i="13"/>
  <c r="E24" i="13"/>
  <c r="L97" i="13" l="1"/>
  <c r="H112" i="13"/>
  <c r="H58" i="13"/>
  <c r="K72" i="13"/>
  <c r="K24" i="13"/>
  <c r="F24" i="13"/>
  <c r="L72" i="13"/>
  <c r="F73" i="13"/>
  <c r="L112" i="13" l="1"/>
  <c r="G6" i="11"/>
  <c r="G5" i="11"/>
  <c r="L58" i="13"/>
  <c r="L24" i="13"/>
  <c r="F25" i="13"/>
  <c r="L73" i="13"/>
  <c r="F85" i="13"/>
  <c r="E6" i="11" s="1"/>
  <c r="F31" i="13" l="1"/>
  <c r="E5" i="11" s="1"/>
  <c r="L25" i="13"/>
  <c r="L85" i="13"/>
  <c r="L31" i="13" l="1"/>
  <c r="A2" i="11" l="1"/>
  <c r="K6" i="11" l="1"/>
  <c r="G24" i="11" l="1"/>
  <c r="D8" i="9" s="1"/>
  <c r="F26" i="9"/>
  <c r="F24" i="9"/>
  <c r="F23" i="9"/>
  <c r="F20" i="9"/>
  <c r="F19" i="9"/>
  <c r="F18" i="9"/>
  <c r="F17" i="9"/>
  <c r="F16" i="9"/>
  <c r="F15" i="9"/>
  <c r="F14" i="9"/>
  <c r="F13" i="9"/>
  <c r="F12" i="9"/>
  <c r="F9" i="9"/>
  <c r="D9" i="9" l="1"/>
  <c r="D10" i="9" l="1"/>
  <c r="D13" i="9" l="1"/>
  <c r="D12" i="9"/>
  <c r="E24" i="11" l="1"/>
  <c r="D4" i="9" s="1"/>
  <c r="D7" i="9" s="1"/>
  <c r="D20" i="9" l="1"/>
  <c r="I24" i="11" l="1"/>
  <c r="D11" i="9" s="1"/>
  <c r="K5" i="11"/>
  <c r="K24" i="11" s="1"/>
  <c r="D19" i="9" l="1"/>
  <c r="D21" i="9" s="1"/>
  <c r="D22" i="9" l="1"/>
  <c r="D23" i="9" l="1"/>
  <c r="D24" i="9" s="1"/>
  <c r="D25" i="9" l="1"/>
  <c r="D26" i="9" s="1"/>
  <c r="D27" i="9" s="1"/>
</calcChain>
</file>

<file path=xl/sharedStrings.xml><?xml version="1.0" encoding="utf-8"?>
<sst xmlns="http://schemas.openxmlformats.org/spreadsheetml/2006/main" count="243" uniqueCount="113">
  <si>
    <t>공 사 원 가 계 산 서</t>
    <phoneticPr fontId="24" type="noConversion"/>
  </si>
  <si>
    <t>금  액</t>
    <phoneticPr fontId="24" type="noConversion"/>
  </si>
  <si>
    <t>요  율</t>
    <phoneticPr fontId="24" type="noConversion"/>
  </si>
  <si>
    <t>구 성 비</t>
    <phoneticPr fontId="24" type="noConversion"/>
  </si>
  <si>
    <t>비  고</t>
    <phoneticPr fontId="24" type="noConversion"/>
  </si>
  <si>
    <t>순 공 사 비</t>
    <phoneticPr fontId="24" type="noConversion"/>
  </si>
  <si>
    <t>재료비</t>
    <phoneticPr fontId="24" type="noConversion"/>
  </si>
  <si>
    <t>직접재료비</t>
    <phoneticPr fontId="24" type="noConversion"/>
  </si>
  <si>
    <t>간접재료비</t>
    <phoneticPr fontId="24" type="noConversion"/>
  </si>
  <si>
    <t>작업부산물(△)</t>
    <phoneticPr fontId="24" type="noConversion"/>
  </si>
  <si>
    <t>소 계</t>
    <phoneticPr fontId="24" type="noConversion"/>
  </si>
  <si>
    <t>노무비</t>
    <phoneticPr fontId="24" type="noConversion"/>
  </si>
  <si>
    <t>직접노무비</t>
    <phoneticPr fontId="24" type="noConversion"/>
  </si>
  <si>
    <t>간접노무비</t>
    <phoneticPr fontId="24" type="noConversion"/>
  </si>
  <si>
    <t>경  비</t>
    <phoneticPr fontId="24" type="noConversion"/>
  </si>
  <si>
    <t>기계경비</t>
    <phoneticPr fontId="24" type="noConversion"/>
  </si>
  <si>
    <t>산재보험료</t>
    <phoneticPr fontId="24" type="noConversion"/>
  </si>
  <si>
    <t>고용보험료</t>
    <phoneticPr fontId="24" type="noConversion"/>
  </si>
  <si>
    <t>건강보험료</t>
    <phoneticPr fontId="24" type="noConversion"/>
  </si>
  <si>
    <t>연금보험료</t>
    <phoneticPr fontId="24" type="noConversion"/>
  </si>
  <si>
    <t>노인장기요양보험료</t>
    <phoneticPr fontId="24" type="noConversion"/>
  </si>
  <si>
    <t>퇴직공제부금비</t>
    <phoneticPr fontId="24" type="noConversion"/>
  </si>
  <si>
    <t>산업안전보건관리비</t>
    <phoneticPr fontId="24" type="noConversion"/>
  </si>
  <si>
    <t>환경보전비</t>
    <phoneticPr fontId="24" type="noConversion"/>
  </si>
  <si>
    <t>기타경비</t>
    <phoneticPr fontId="24" type="noConversion"/>
  </si>
  <si>
    <t>합  계</t>
    <phoneticPr fontId="24" type="noConversion"/>
  </si>
  <si>
    <t>일반관리비</t>
    <phoneticPr fontId="24" type="noConversion"/>
  </si>
  <si>
    <t>이         윤</t>
    <phoneticPr fontId="24" type="noConversion"/>
  </si>
  <si>
    <t>총   원   가</t>
    <phoneticPr fontId="24" type="noConversion"/>
  </si>
  <si>
    <t>부가가치세</t>
    <phoneticPr fontId="24" type="noConversion"/>
  </si>
  <si>
    <t>총  공  사  비</t>
    <phoneticPr fontId="24" type="noConversion"/>
  </si>
  <si>
    <t>내 역 서</t>
    <phoneticPr fontId="30" type="noConversion"/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</si>
  <si>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</si>
  <si>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</si>
  <si>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</si>
  <si>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</si>
  <si>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</si>
  <si>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</si>
  <si>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</si>
  <si>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</si>
  <si>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</si>
  <si>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</si>
  <si>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</si>
  <si>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>계</t>
    <phoneticPr fontId="2" type="noConversion"/>
  </si>
  <si>
    <t>소  계</t>
  </si>
  <si>
    <t xml:space="preserve">    1) 자재비</t>
    <phoneticPr fontId="2" type="noConversion"/>
  </si>
  <si>
    <t>소  계</t>
    <phoneticPr fontId="2" type="noConversion"/>
  </si>
  <si>
    <t>합 계</t>
    <phoneticPr fontId="2" type="noConversion"/>
  </si>
  <si>
    <t>1개월 이상</t>
    <phoneticPr fontId="2" type="noConversion"/>
  </si>
  <si>
    <t>KG</t>
    <phoneticPr fontId="2" type="noConversion"/>
  </si>
  <si>
    <t>M</t>
    <phoneticPr fontId="2" type="noConversion"/>
  </si>
  <si>
    <t>EA</t>
    <phoneticPr fontId="2" type="noConversion"/>
  </si>
  <si>
    <t>식</t>
    <phoneticPr fontId="2" type="noConversion"/>
  </si>
  <si>
    <t>실내기</t>
    <phoneticPr fontId="2" type="noConversion"/>
  </si>
  <si>
    <t>판넬</t>
    <phoneticPr fontId="2" type="noConversion"/>
  </si>
  <si>
    <t>리모컨</t>
    <phoneticPr fontId="2" type="noConversion"/>
  </si>
  <si>
    <t>동관(롤관)</t>
    <phoneticPr fontId="2" type="noConversion"/>
  </si>
  <si>
    <t>고무발포보온재</t>
    <phoneticPr fontId="2" type="noConversion"/>
  </si>
  <si>
    <t>관부속</t>
    <phoneticPr fontId="2" type="noConversion"/>
  </si>
  <si>
    <t>유연호스</t>
    <phoneticPr fontId="2" type="noConversion"/>
  </si>
  <si>
    <t>드레인배관(PVC)</t>
    <phoneticPr fontId="2" type="noConversion"/>
  </si>
  <si>
    <t>드레인배관 보온재</t>
    <phoneticPr fontId="2" type="noConversion"/>
  </si>
  <si>
    <t>관용지지물</t>
    <phoneticPr fontId="2" type="noConversion"/>
  </si>
  <si>
    <t>전원선</t>
    <phoneticPr fontId="2" type="noConversion"/>
  </si>
  <si>
    <t>통신선</t>
    <phoneticPr fontId="2" type="noConversion"/>
  </si>
  <si>
    <t>리모컨선</t>
    <phoneticPr fontId="2" type="noConversion"/>
  </si>
  <si>
    <t>냉매</t>
    <phoneticPr fontId="2" type="noConversion"/>
  </si>
  <si>
    <t>잡재료비</t>
    <phoneticPr fontId="2" type="noConversion"/>
  </si>
  <si>
    <t>YZCP56NA</t>
    <phoneticPr fontId="2" type="noConversion"/>
  </si>
  <si>
    <t>PCP160EAF</t>
    <phoneticPr fontId="2" type="noConversion"/>
  </si>
  <si>
    <t>LC1G3</t>
    <phoneticPr fontId="2" type="noConversion"/>
  </si>
  <si>
    <t>Φ12.70</t>
    <phoneticPr fontId="2" type="noConversion"/>
  </si>
  <si>
    <t>Φ6.35</t>
    <phoneticPr fontId="2" type="noConversion"/>
  </si>
  <si>
    <t>동관의 30%</t>
    <phoneticPr fontId="2" type="noConversion"/>
  </si>
  <si>
    <t>Φ25</t>
    <phoneticPr fontId="2" type="noConversion"/>
  </si>
  <si>
    <t>Φ25*10T</t>
    <phoneticPr fontId="2" type="noConversion"/>
  </si>
  <si>
    <t>관, 부속 등의 30%</t>
    <phoneticPr fontId="2" type="noConversion"/>
  </si>
  <si>
    <t>2.5SQ*3C</t>
    <phoneticPr fontId="2" type="noConversion"/>
  </si>
  <si>
    <t>VCTF1.5SQ*2C</t>
    <phoneticPr fontId="2" type="noConversion"/>
  </si>
  <si>
    <t>VCTF0.75SQ*2C</t>
    <phoneticPr fontId="2" type="noConversion"/>
  </si>
  <si>
    <t>R410</t>
    <phoneticPr fontId="2" type="noConversion"/>
  </si>
  <si>
    <t>재료비의 3%</t>
    <phoneticPr fontId="2" type="noConversion"/>
  </si>
  <si>
    <t>인건비</t>
    <phoneticPr fontId="2" type="noConversion"/>
  </si>
  <si>
    <t>보온공</t>
    <phoneticPr fontId="2" type="noConversion"/>
  </si>
  <si>
    <t>용접공</t>
    <phoneticPr fontId="2" type="noConversion"/>
  </si>
  <si>
    <t>보통인부</t>
    <phoneticPr fontId="2" type="noConversion"/>
  </si>
  <si>
    <t>자동제어 수정</t>
    <phoneticPr fontId="2" type="noConversion"/>
  </si>
  <si>
    <t>공구손료</t>
    <phoneticPr fontId="2" type="noConversion"/>
  </si>
  <si>
    <t>인</t>
    <phoneticPr fontId="2" type="noConversion"/>
  </si>
  <si>
    <t xml:space="preserve">      1) 재료비</t>
    <phoneticPr fontId="2" type="noConversion"/>
  </si>
  <si>
    <t xml:space="preserve">      2) 노무비</t>
    <phoneticPr fontId="2" type="noConversion"/>
  </si>
  <si>
    <t>마감용 캡</t>
    <phoneticPr fontId="2" type="noConversion"/>
  </si>
  <si>
    <t>15A</t>
    <phoneticPr fontId="2" type="noConversion"/>
  </si>
  <si>
    <t>인건비의 3%</t>
    <phoneticPr fontId="2" type="noConversion"/>
  </si>
  <si>
    <t xml:space="preserve">    2) 노무비</t>
    <phoneticPr fontId="2" type="noConversion"/>
  </si>
  <si>
    <t xml:space="preserve">  가. GHP 냉난방기 교체</t>
    <phoneticPr fontId="2" type="noConversion"/>
  </si>
  <si>
    <t>YZCP90NA</t>
    <phoneticPr fontId="2" type="noConversion"/>
  </si>
  <si>
    <t>소   계</t>
    <phoneticPr fontId="2" type="noConversion"/>
  </si>
  <si>
    <t>싱크대 하부장</t>
    <phoneticPr fontId="2" type="noConversion"/>
  </si>
  <si>
    <t>1200*600*800</t>
    <phoneticPr fontId="2" type="noConversion"/>
  </si>
  <si>
    <t>5억 미만</t>
    <phoneticPr fontId="2" type="noConversion"/>
  </si>
  <si>
    <t>상부장제외</t>
    <phoneticPr fontId="2" type="noConversion"/>
  </si>
  <si>
    <t>기계설비공</t>
    <phoneticPr fontId="2" type="noConversion"/>
  </si>
  <si>
    <t>50A</t>
    <phoneticPr fontId="2" type="noConversion"/>
  </si>
  <si>
    <t>배관공</t>
    <phoneticPr fontId="2" type="noConversion"/>
  </si>
  <si>
    <t>급수배관 마감용 캡</t>
    <phoneticPr fontId="2" type="noConversion"/>
  </si>
  <si>
    <t>배수배관 마감용 캡</t>
    <phoneticPr fontId="2" type="noConversion"/>
  </si>
  <si>
    <t xml:space="preserve">  나. 배관공사</t>
    <phoneticPr fontId="2" type="noConversion"/>
  </si>
  <si>
    <t xml:space="preserve">  나. 싱크대 설치 및 배관공사</t>
    <phoneticPr fontId="2" type="noConversion"/>
  </si>
  <si>
    <t>공학4호관 미래모빌리티 AI 융합 실습실 환경개선 기계설비공사</t>
    <phoneticPr fontId="2" type="noConversion"/>
  </si>
  <si>
    <t>집 계 표</t>
    <phoneticPr fontId="30" type="noConversion"/>
  </si>
  <si>
    <t>2. 4519호 기계설비공사</t>
    <phoneticPr fontId="2" type="noConversion"/>
  </si>
  <si>
    <t>1. 4521호, 4521-1호 기계설비공사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</si>
</sst>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 * #,##0_ ;_ * &quot;₩&quot;&quot;₩&quot;&quot;₩&quot;\!\!\!\-#,##0_ ;_ * &quot;-&quot;_ ;_ @_ "/>
    <numFmt numFmtId="177" formatCode="0.000%"/>
    <numFmt numFmtId="178" formatCode="_-[$€-2]* #,##0.00_-;&quot;₩&quot;\!\-[$€-2]* #,##0.00_-;_-[$€-2]* &quot;-&quot;??_-"/>
  </numFmts>
  <fonts count="4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u/>
      <sz val="20"/>
      <color theme="1"/>
      <name val="굴림체"/>
      <family val="3"/>
      <charset val="129"/>
    </font>
    <font>
      <sz val="15"/>
      <color theme="1"/>
      <name val="새굴림"/>
      <family val="1"/>
      <charset val="129"/>
    </font>
    <font>
      <sz val="10"/>
      <name val="굴림"/>
      <family val="3"/>
      <charset val="129"/>
    </font>
    <font>
      <b/>
      <sz val="11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medium">
        <color indexed="64"/>
      </left>
      <right style="hair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 style="hair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/>
      <top style="medium">
        <color indexed="64"/>
      </top>
      <bottom style="thin">
        <color auto="1"/>
      </bottom>
      <diagonal style="thin">
        <color auto="1"/>
      </diagonal>
    </border>
    <border>
      <left style="thin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176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178" fontId="1" fillId="0" borderId="0">
      <alignment vertical="center"/>
    </xf>
    <xf numFmtId="178" fontId="25" fillId="0" borderId="0">
      <alignment vertical="center"/>
    </xf>
  </cellStyleXfs>
  <cellXfs count="147">
    <xf numFmtId="0" fontId="0" fillId="0" borderId="0" xfId="0">
      <alignment vertical="center"/>
    </xf>
    <xf numFmtId="0" fontId="25" fillId="0" borderId="0" xfId="47" applyFont="1" applyAlignment="1">
      <alignment horizontal="center" vertical="center"/>
    </xf>
    <xf numFmtId="41" fontId="25" fillId="0" borderId="0" xfId="47" applyNumberFormat="1" applyFont="1" applyAlignment="1">
      <alignment horizontal="center" vertical="center"/>
    </xf>
    <xf numFmtId="0" fontId="28" fillId="0" borderId="0" xfId="47" applyFont="1" applyAlignment="1">
      <alignment horizontal="left" vertical="center"/>
    </xf>
    <xf numFmtId="0" fontId="27" fillId="24" borderId="13" xfId="47" applyFont="1" applyFill="1" applyBorder="1" applyAlignment="1">
      <alignment horizontal="center" vertical="center"/>
    </xf>
    <xf numFmtId="9" fontId="27" fillId="24" borderId="14" xfId="47" applyNumberFormat="1" applyFont="1" applyFill="1" applyBorder="1" applyAlignment="1">
      <alignment horizontal="center" vertical="center"/>
    </xf>
    <xf numFmtId="0" fontId="27" fillId="24" borderId="14" xfId="47" applyFont="1" applyFill="1" applyBorder="1" applyAlignment="1">
      <alignment horizontal="center" vertical="center"/>
    </xf>
    <xf numFmtId="0" fontId="27" fillId="24" borderId="15" xfId="47" applyFont="1" applyFill="1" applyBorder="1" applyAlignment="1">
      <alignment horizontal="center" vertical="center"/>
    </xf>
    <xf numFmtId="0" fontId="28" fillId="0" borderId="18" xfId="47" applyFont="1" applyBorder="1" applyAlignment="1">
      <alignment horizontal="center" vertical="center"/>
    </xf>
    <xf numFmtId="41" fontId="28" fillId="0" borderId="17" xfId="47" applyNumberFormat="1" applyFont="1" applyBorder="1" applyAlignment="1">
      <alignment horizontal="center" vertical="center"/>
    </xf>
    <xf numFmtId="10" fontId="29" fillId="0" borderId="19" xfId="47" applyNumberFormat="1" applyFont="1" applyBorder="1" applyAlignment="1">
      <alignment horizontal="right" vertical="center"/>
    </xf>
    <xf numFmtId="0" fontId="28" fillId="0" borderId="19" xfId="47" applyFont="1" applyBorder="1" applyAlignment="1">
      <alignment horizontal="left" vertical="center" indent="1"/>
    </xf>
    <xf numFmtId="0" fontId="28" fillId="0" borderId="20" xfId="47" applyFont="1" applyBorder="1" applyAlignment="1">
      <alignment horizontal="center" vertical="center"/>
    </xf>
    <xf numFmtId="0" fontId="28" fillId="0" borderId="23" xfId="47" applyFont="1" applyBorder="1" applyAlignment="1">
      <alignment horizontal="center" vertical="center"/>
    </xf>
    <xf numFmtId="0" fontId="28" fillId="0" borderId="22" xfId="47" applyFont="1" applyBorder="1" applyAlignment="1">
      <alignment horizontal="center" vertical="center"/>
    </xf>
    <xf numFmtId="10" fontId="29" fillId="0" borderId="24" xfId="47" applyNumberFormat="1" applyFont="1" applyBorder="1" applyAlignment="1">
      <alignment horizontal="right" vertical="center"/>
    </xf>
    <xf numFmtId="0" fontId="28" fillId="0" borderId="24" xfId="47" applyFont="1" applyBorder="1" applyAlignment="1">
      <alignment horizontal="left" vertical="center" indent="1"/>
    </xf>
    <xf numFmtId="0" fontId="28" fillId="0" borderId="25" xfId="47" applyFont="1" applyBorder="1" applyAlignment="1">
      <alignment horizontal="center" vertical="center"/>
    </xf>
    <xf numFmtId="0" fontId="28" fillId="0" borderId="27" xfId="47" applyFont="1" applyBorder="1" applyAlignment="1">
      <alignment horizontal="center" vertical="center"/>
    </xf>
    <xf numFmtId="41" fontId="28" fillId="0" borderId="26" xfId="47" applyNumberFormat="1" applyFont="1" applyBorder="1" applyAlignment="1">
      <alignment horizontal="center" vertical="center"/>
    </xf>
    <xf numFmtId="10" fontId="29" fillId="0" borderId="28" xfId="47" applyNumberFormat="1" applyFont="1" applyBorder="1" applyAlignment="1">
      <alignment horizontal="right" vertical="center"/>
    </xf>
    <xf numFmtId="0" fontId="28" fillId="0" borderId="28" xfId="47" applyFont="1" applyBorder="1" applyAlignment="1">
      <alignment horizontal="left" vertical="center" indent="1"/>
    </xf>
    <xf numFmtId="0" fontId="28" fillId="0" borderId="29" xfId="47" applyFont="1" applyBorder="1" applyAlignment="1">
      <alignment horizontal="center" vertical="center"/>
    </xf>
    <xf numFmtId="41" fontId="28" fillId="0" borderId="22" xfId="47" applyNumberFormat="1" applyFont="1" applyBorder="1" applyAlignment="1">
      <alignment horizontal="center" vertical="center"/>
    </xf>
    <xf numFmtId="10" fontId="22" fillId="0" borderId="24" xfId="47" applyNumberFormat="1" applyFont="1" applyBorder="1" applyAlignment="1">
      <alignment horizontal="right" vertical="center"/>
    </xf>
    <xf numFmtId="0" fontId="28" fillId="0" borderId="24" xfId="47" applyFont="1" applyBorder="1" applyAlignment="1">
      <alignment horizontal="left" vertical="center"/>
    </xf>
    <xf numFmtId="10" fontId="22" fillId="0" borderId="28" xfId="47" applyNumberFormat="1" applyFont="1" applyBorder="1" applyAlignment="1">
      <alignment horizontal="right" vertical="center"/>
    </xf>
    <xf numFmtId="10" fontId="22" fillId="0" borderId="19" xfId="47" applyNumberFormat="1" applyFont="1" applyBorder="1" applyAlignment="1">
      <alignment horizontal="right" vertical="center"/>
    </xf>
    <xf numFmtId="177" fontId="22" fillId="0" borderId="24" xfId="47" applyNumberFormat="1" applyFont="1" applyBorder="1" applyAlignment="1">
      <alignment horizontal="right" vertical="center"/>
    </xf>
    <xf numFmtId="0" fontId="28" fillId="0" borderId="32" xfId="47" applyFont="1" applyBorder="1" applyAlignment="1">
      <alignment horizontal="center" vertical="center"/>
    </xf>
    <xf numFmtId="41" fontId="28" fillId="0" borderId="31" xfId="47" applyNumberFormat="1" applyFont="1" applyBorder="1" applyAlignment="1">
      <alignment horizontal="center" vertical="center"/>
    </xf>
    <xf numFmtId="10" fontId="22" fillId="0" borderId="33" xfId="47" applyNumberFormat="1" applyFont="1" applyBorder="1" applyAlignment="1">
      <alignment horizontal="right" vertical="center"/>
    </xf>
    <xf numFmtId="0" fontId="28" fillId="0" borderId="33" xfId="47" applyFont="1" applyBorder="1" applyAlignment="1">
      <alignment horizontal="left" vertical="center" indent="1"/>
    </xf>
    <xf numFmtId="0" fontId="28" fillId="0" borderId="34" xfId="47" applyFont="1" applyBorder="1" applyAlignment="1">
      <alignment horizontal="center" vertical="center"/>
    </xf>
    <xf numFmtId="0" fontId="28" fillId="0" borderId="33" xfId="47" applyFont="1" applyBorder="1" applyAlignment="1">
      <alignment horizontal="left" vertical="center"/>
    </xf>
    <xf numFmtId="41" fontId="27" fillId="0" borderId="41" xfId="47" applyNumberFormat="1" applyFont="1" applyBorder="1" applyAlignment="1">
      <alignment horizontal="center" vertical="center"/>
    </xf>
    <xf numFmtId="10" fontId="29" fillId="0" borderId="39" xfId="47" applyNumberFormat="1" applyFont="1" applyBorder="1" applyAlignment="1">
      <alignment horizontal="right" vertical="center"/>
    </xf>
    <xf numFmtId="0" fontId="28" fillId="0" borderId="39" xfId="47" applyFont="1" applyBorder="1" applyAlignment="1">
      <alignment horizontal="left" vertical="center" indent="1"/>
    </xf>
    <xf numFmtId="0" fontId="28" fillId="0" borderId="42" xfId="47" applyFont="1" applyBorder="1" applyAlignment="1">
      <alignment horizontal="center" vertical="center"/>
    </xf>
    <xf numFmtId="41" fontId="28" fillId="0" borderId="0" xfId="50" applyFont="1">
      <alignment vertical="center"/>
    </xf>
    <xf numFmtId="41" fontId="28" fillId="0" borderId="43" xfId="48" applyFont="1" applyBorder="1" applyAlignment="1">
      <alignment horizontal="center" vertical="center" shrinkToFit="1"/>
    </xf>
    <xf numFmtId="41" fontId="28" fillId="0" borderId="0" xfId="50" applyFont="1" applyFill="1">
      <alignment vertical="center"/>
    </xf>
    <xf numFmtId="41" fontId="28" fillId="0" borderId="43" xfId="47" applyNumberFormat="1" applyFont="1" applyBorder="1" applyAlignment="1">
      <alignment vertical="center" shrinkToFit="1"/>
    </xf>
    <xf numFmtId="41" fontId="27" fillId="0" borderId="43" xfId="47" applyNumberFormat="1" applyFont="1" applyBorder="1" applyAlignment="1">
      <alignment vertical="center" shrinkToFit="1"/>
    </xf>
    <xf numFmtId="41" fontId="28" fillId="0" borderId="0" xfId="50" applyFont="1" applyAlignment="1">
      <alignment vertical="center"/>
    </xf>
    <xf numFmtId="41" fontId="32" fillId="26" borderId="43" xfId="50" quotePrefix="1" applyFont="1" applyFill="1" applyBorder="1" applyAlignment="1">
      <alignment horizontal="center" vertical="center"/>
    </xf>
    <xf numFmtId="41" fontId="31" fillId="25" borderId="43" xfId="50" applyFont="1" applyFill="1" applyBorder="1" applyAlignment="1">
      <alignment horizontal="center" vertical="center" shrinkToFit="1"/>
    </xf>
    <xf numFmtId="41" fontId="22" fillId="0" borderId="43" xfId="47" applyNumberFormat="1" applyFont="1" applyBorder="1" applyAlignment="1">
      <alignment horizontal="left" vertical="center" shrinkToFit="1"/>
    </xf>
    <xf numFmtId="41" fontId="28" fillId="0" borderId="43" xfId="47" applyNumberFormat="1" applyFont="1" applyBorder="1" applyAlignment="1">
      <alignment horizontal="right" vertical="center" shrinkToFit="1"/>
    </xf>
    <xf numFmtId="41" fontId="28" fillId="0" borderId="43" xfId="47" applyNumberFormat="1" applyFont="1" applyBorder="1" applyAlignment="1">
      <alignment horizontal="center" vertical="center" shrinkToFit="1"/>
    </xf>
    <xf numFmtId="41" fontId="31" fillId="0" borderId="43" xfId="50" applyFont="1" applyFill="1" applyBorder="1" applyAlignment="1">
      <alignment horizontal="center" vertical="center" shrinkToFit="1"/>
    </xf>
    <xf numFmtId="41" fontId="27" fillId="0" borderId="43" xfId="47" applyNumberFormat="1" applyFont="1" applyBorder="1" applyAlignment="1">
      <alignment horizontal="center" vertical="center" shrinkToFit="1"/>
    </xf>
    <xf numFmtId="41" fontId="32" fillId="25" borderId="43" xfId="50" applyFont="1" applyFill="1" applyBorder="1" applyAlignment="1">
      <alignment horizontal="center" vertical="center" shrinkToFit="1"/>
    </xf>
    <xf numFmtId="41" fontId="36" fillId="0" borderId="43" xfId="47" applyNumberFormat="1" applyFont="1" applyBorder="1" applyAlignment="1">
      <alignment horizontal="left" vertical="center" shrinkToFit="1"/>
    </xf>
    <xf numFmtId="41" fontId="27" fillId="0" borderId="43" xfId="47" applyNumberFormat="1" applyFont="1" applyBorder="1" applyAlignment="1">
      <alignment horizontal="right" vertical="center" shrinkToFit="1"/>
    </xf>
    <xf numFmtId="41" fontId="27" fillId="0" borderId="43" xfId="48" applyFont="1" applyBorder="1" applyAlignment="1">
      <alignment horizontal="center" vertical="center" shrinkToFit="1"/>
    </xf>
    <xf numFmtId="41" fontId="27" fillId="27" borderId="43" xfId="47" applyNumberFormat="1" applyFont="1" applyFill="1" applyBorder="1" applyAlignment="1">
      <alignment horizontal="center" vertical="center" shrinkToFit="1"/>
    </xf>
    <xf numFmtId="41" fontId="27" fillId="27" borderId="43" xfId="47" applyNumberFormat="1" applyFont="1" applyFill="1" applyBorder="1" applyAlignment="1">
      <alignment horizontal="right" vertical="center" shrinkToFit="1"/>
    </xf>
    <xf numFmtId="41" fontId="27" fillId="27" borderId="43" xfId="48" applyFont="1" applyFill="1" applyBorder="1" applyAlignment="1">
      <alignment horizontal="center" vertical="center" shrinkToFit="1"/>
    </xf>
    <xf numFmtId="41" fontId="32" fillId="27" borderId="43" xfId="50" applyFont="1" applyFill="1" applyBorder="1" applyAlignment="1">
      <alignment horizontal="center" vertical="center" shrinkToFit="1"/>
    </xf>
    <xf numFmtId="0" fontId="25" fillId="0" borderId="0" xfId="47" applyFont="1" applyAlignment="1">
      <alignment horizontal="center" vertical="center" shrinkToFit="1"/>
    </xf>
    <xf numFmtId="0" fontId="28" fillId="0" borderId="44" xfId="47" applyFont="1" applyBorder="1">
      <alignment vertical="center"/>
    </xf>
    <xf numFmtId="43" fontId="25" fillId="0" borderId="0" xfId="47" applyNumberFormat="1" applyFont="1" applyAlignment="1">
      <alignment horizontal="center" vertical="center"/>
    </xf>
    <xf numFmtId="41" fontId="38" fillId="0" borderId="43" xfId="47" applyNumberFormat="1" applyFont="1" applyBorder="1" applyAlignment="1">
      <alignment horizontal="left" vertical="center" shrinkToFit="1"/>
    </xf>
    <xf numFmtId="41" fontId="39" fillId="0" borderId="43" xfId="47" applyNumberFormat="1" applyFont="1" applyBorder="1" applyAlignment="1">
      <alignment horizontal="center" vertical="center" shrinkToFit="1"/>
    </xf>
    <xf numFmtId="41" fontId="39" fillId="0" borderId="43" xfId="47" applyNumberFormat="1" applyFont="1" applyBorder="1" applyAlignment="1">
      <alignment horizontal="right" vertical="center" shrinkToFit="1"/>
    </xf>
    <xf numFmtId="41" fontId="39" fillId="0" borderId="43" xfId="47" applyNumberFormat="1" applyFont="1" applyBorder="1" applyAlignment="1">
      <alignment vertical="center" shrinkToFit="1"/>
    </xf>
    <xf numFmtId="41" fontId="2" fillId="0" borderId="43" xfId="54" applyFont="1" applyFill="1" applyBorder="1" applyAlignment="1">
      <alignment vertical="center"/>
    </xf>
    <xf numFmtId="41" fontId="2" fillId="0" borderId="43" xfId="55" applyNumberFormat="1" applyFont="1" applyBorder="1" applyAlignment="1">
      <alignment vertical="center" shrinkToFit="1"/>
    </xf>
    <xf numFmtId="0" fontId="37" fillId="0" borderId="43" xfId="54" applyNumberFormat="1" applyFont="1" applyFill="1" applyBorder="1" applyAlignment="1">
      <alignment vertical="center"/>
    </xf>
    <xf numFmtId="41" fontId="37" fillId="0" borderId="43" xfId="54" applyFont="1" applyFill="1" applyBorder="1" applyAlignment="1">
      <alignment horizontal="center" vertical="center"/>
    </xf>
    <xf numFmtId="41" fontId="37" fillId="0" borderId="43" xfId="54" applyFont="1" applyFill="1" applyBorder="1" applyAlignment="1">
      <alignment vertical="center"/>
    </xf>
    <xf numFmtId="41" fontId="37" fillId="0" borderId="43" xfId="54" applyFont="1" applyFill="1" applyBorder="1" applyAlignment="1">
      <alignment vertical="center" shrinkToFit="1"/>
    </xf>
    <xf numFmtId="0" fontId="37" fillId="0" borderId="43" xfId="54" applyNumberFormat="1" applyFont="1" applyFill="1" applyBorder="1" applyAlignment="1">
      <alignment horizontal="left" vertical="center"/>
    </xf>
    <xf numFmtId="41" fontId="25" fillId="0" borderId="43" xfId="47" applyNumberFormat="1" applyFont="1" applyBorder="1" applyAlignment="1">
      <alignment vertical="center" shrinkToFit="1"/>
    </xf>
    <xf numFmtId="41" fontId="37" fillId="0" borderId="43" xfId="47" applyNumberFormat="1" applyFont="1" applyBorder="1" applyAlignment="1">
      <alignment horizontal="left" vertical="center" shrinkToFit="1"/>
    </xf>
    <xf numFmtId="41" fontId="25" fillId="0" borderId="43" xfId="47" applyNumberFormat="1" applyFont="1" applyBorder="1" applyAlignment="1">
      <alignment horizontal="center" vertical="center" shrinkToFit="1"/>
    </xf>
    <xf numFmtId="41" fontId="25" fillId="0" borderId="43" xfId="47" applyNumberFormat="1" applyFont="1" applyBorder="1" applyAlignment="1">
      <alignment horizontal="right" vertical="center" shrinkToFit="1"/>
    </xf>
    <xf numFmtId="41" fontId="25" fillId="0" borderId="43" xfId="48" applyFont="1" applyBorder="1" applyAlignment="1">
      <alignment horizontal="center" vertical="center" shrinkToFit="1"/>
    </xf>
    <xf numFmtId="0" fontId="38" fillId="0" borderId="43" xfId="54" applyNumberFormat="1" applyFont="1" applyFill="1" applyBorder="1" applyAlignment="1">
      <alignment horizontal="left" vertical="center"/>
    </xf>
    <xf numFmtId="41" fontId="38" fillId="0" borderId="43" xfId="54" applyFont="1" applyFill="1" applyBorder="1" applyAlignment="1">
      <alignment horizontal="center" vertical="center"/>
    </xf>
    <xf numFmtId="41" fontId="38" fillId="0" borderId="43" xfId="54" applyFont="1" applyFill="1" applyBorder="1" applyAlignment="1">
      <alignment vertical="center"/>
    </xf>
    <xf numFmtId="41" fontId="39" fillId="25" borderId="43" xfId="50" applyFont="1" applyFill="1" applyBorder="1" applyAlignment="1">
      <alignment horizontal="center" vertical="center" shrinkToFit="1"/>
    </xf>
    <xf numFmtId="41" fontId="39" fillId="0" borderId="43" xfId="48" applyFont="1" applyBorder="1" applyAlignment="1">
      <alignment horizontal="center" vertical="center" shrinkToFit="1"/>
    </xf>
    <xf numFmtId="41" fontId="41" fillId="0" borderId="43" xfId="47" applyNumberFormat="1" applyFont="1" applyBorder="1" applyAlignment="1">
      <alignment vertical="center" shrinkToFit="1"/>
    </xf>
    <xf numFmtId="41" fontId="25" fillId="25" borderId="43" xfId="50" applyFont="1" applyFill="1" applyBorder="1" applyAlignment="1">
      <alignment horizontal="center" vertical="center" shrinkToFit="1"/>
    </xf>
    <xf numFmtId="41" fontId="41" fillId="0" borderId="43" xfId="48" applyFont="1" applyFill="1" applyBorder="1" applyAlignment="1">
      <alignment horizontal="center" vertical="center" shrinkToFit="1"/>
    </xf>
    <xf numFmtId="41" fontId="41" fillId="0" borderId="43" xfId="50" applyFont="1" applyFill="1" applyBorder="1" applyAlignment="1">
      <alignment horizontal="center" vertical="center" shrinkToFit="1"/>
    </xf>
    <xf numFmtId="41" fontId="25" fillId="0" borderId="43" xfId="50" applyFont="1" applyFill="1" applyBorder="1" applyAlignment="1">
      <alignment horizontal="center" vertical="center" shrinkToFit="1"/>
    </xf>
    <xf numFmtId="41" fontId="37" fillId="0" borderId="43" xfId="55" applyNumberFormat="1" applyFont="1" applyBorder="1" applyAlignment="1">
      <alignment vertical="center" shrinkToFit="1"/>
    </xf>
    <xf numFmtId="41" fontId="41" fillId="27" borderId="43" xfId="50" applyFont="1" applyFill="1" applyBorder="1" applyAlignment="1">
      <alignment horizontal="center" vertical="center" shrinkToFit="1"/>
    </xf>
    <xf numFmtId="41" fontId="41" fillId="27" borderId="43" xfId="48" applyFont="1" applyFill="1" applyBorder="1" applyAlignment="1">
      <alignment horizontal="center" vertical="center" shrinkToFit="1"/>
    </xf>
    <xf numFmtId="41" fontId="37" fillId="27" borderId="43" xfId="50" applyFont="1" applyFill="1" applyBorder="1" applyAlignment="1">
      <alignment horizontal="center" vertical="center" shrinkToFit="1"/>
    </xf>
    <xf numFmtId="0" fontId="37" fillId="0" borderId="43" xfId="54" applyNumberFormat="1" applyFont="1" applyFill="1" applyBorder="1" applyAlignment="1">
      <alignment horizontal="center" vertical="center"/>
    </xf>
    <xf numFmtId="41" fontId="41" fillId="0" borderId="43" xfId="47" applyNumberFormat="1" applyFont="1" applyBorder="1" applyAlignment="1">
      <alignment horizontal="center" vertical="center" shrinkToFit="1"/>
    </xf>
    <xf numFmtId="41" fontId="37" fillId="0" borderId="43" xfId="47" applyNumberFormat="1" applyFont="1" applyBorder="1" applyAlignment="1">
      <alignment horizontal="center" vertical="center" shrinkToFit="1"/>
    </xf>
    <xf numFmtId="41" fontId="41" fillId="25" borderId="43" xfId="50" applyFont="1" applyFill="1" applyBorder="1" applyAlignment="1">
      <alignment horizontal="center" vertical="center" shrinkToFit="1"/>
    </xf>
    <xf numFmtId="41" fontId="25" fillId="0" borderId="43" xfId="47" applyNumberFormat="1" applyFont="1" applyBorder="1" applyAlignment="1">
      <alignment horizontal="left" vertical="center" shrinkToFit="1"/>
    </xf>
    <xf numFmtId="41" fontId="41" fillId="0" borderId="43" xfId="48" applyFont="1" applyBorder="1" applyAlignment="1">
      <alignment horizontal="center" vertical="center" shrinkToFit="1"/>
    </xf>
    <xf numFmtId="41" fontId="42" fillId="0" borderId="43" xfId="47" applyNumberFormat="1" applyFont="1" applyBorder="1" applyAlignment="1">
      <alignment horizontal="left" vertical="center" shrinkToFit="1"/>
    </xf>
    <xf numFmtId="41" fontId="41" fillId="0" borderId="43" xfId="47" applyNumberFormat="1" applyFont="1" applyBorder="1" applyAlignment="1">
      <alignment horizontal="right" vertical="center" shrinkToFit="1"/>
    </xf>
    <xf numFmtId="41" fontId="41" fillId="27" borderId="43" xfId="47" applyNumberFormat="1" applyFont="1" applyFill="1" applyBorder="1" applyAlignment="1">
      <alignment horizontal="center" vertical="center" shrinkToFit="1"/>
    </xf>
    <xf numFmtId="41" fontId="42" fillId="27" borderId="43" xfId="47" applyNumberFormat="1" applyFont="1" applyFill="1" applyBorder="1" applyAlignment="1">
      <alignment horizontal="left" vertical="center" shrinkToFit="1"/>
    </xf>
    <xf numFmtId="41" fontId="41" fillId="27" borderId="43" xfId="47" applyNumberFormat="1" applyFont="1" applyFill="1" applyBorder="1" applyAlignment="1">
      <alignment horizontal="right" vertical="center" shrinkToFit="1"/>
    </xf>
    <xf numFmtId="41" fontId="38" fillId="0" borderId="43" xfId="47" applyNumberFormat="1" applyFont="1" applyBorder="1" applyAlignment="1">
      <alignment horizontal="center" vertical="center" shrinkToFit="1"/>
    </xf>
    <xf numFmtId="0" fontId="38" fillId="0" borderId="43" xfId="54" applyNumberFormat="1" applyFont="1" applyFill="1" applyBorder="1" applyAlignment="1">
      <alignment vertical="center"/>
    </xf>
    <xf numFmtId="41" fontId="40" fillId="25" borderId="43" xfId="50" applyFont="1" applyFill="1" applyBorder="1" applyAlignment="1">
      <alignment horizontal="center" vertical="center" shrinkToFit="1"/>
    </xf>
    <xf numFmtId="0" fontId="25" fillId="0" borderId="43" xfId="47" applyNumberFormat="1" applyFont="1" applyBorder="1" applyAlignment="1">
      <alignment horizontal="right" vertical="center" shrinkToFit="1"/>
    </xf>
    <xf numFmtId="41" fontId="38" fillId="0" borderId="43" xfId="55" applyNumberFormat="1" applyFont="1" applyBorder="1" applyAlignment="1">
      <alignment vertical="center" shrinkToFit="1"/>
    </xf>
    <xf numFmtId="41" fontId="40" fillId="0" borderId="43" xfId="47" applyNumberFormat="1" applyFont="1" applyBorder="1" applyAlignment="1">
      <alignment horizontal="center" vertical="center" shrinkToFit="1"/>
    </xf>
    <xf numFmtId="0" fontId="38" fillId="0" borderId="43" xfId="54" applyNumberFormat="1" applyFont="1" applyFill="1" applyBorder="1" applyAlignment="1">
      <alignment horizontal="center" vertical="center"/>
    </xf>
    <xf numFmtId="41" fontId="38" fillId="0" borderId="43" xfId="54" applyFont="1" applyFill="1" applyBorder="1" applyAlignment="1">
      <alignment vertical="center" shrinkToFit="1"/>
    </xf>
    <xf numFmtId="41" fontId="40" fillId="0" borderId="43" xfId="48" applyFont="1" applyBorder="1" applyAlignment="1">
      <alignment horizontal="center" vertical="center" shrinkToFit="1"/>
    </xf>
    <xf numFmtId="41" fontId="43" fillId="0" borderId="43" xfId="47" applyNumberFormat="1" applyFont="1" applyBorder="1" applyAlignment="1">
      <alignment horizontal="left" vertical="center" shrinkToFit="1"/>
    </xf>
    <xf numFmtId="41" fontId="40" fillId="0" borderId="43" xfId="47" applyNumberFormat="1" applyFont="1" applyBorder="1" applyAlignment="1">
      <alignment horizontal="right" vertical="center" shrinkToFit="1"/>
    </xf>
    <xf numFmtId="41" fontId="44" fillId="0" borderId="43" xfId="55" applyNumberFormat="1" applyFont="1" applyBorder="1" applyAlignment="1">
      <alignment vertical="center" shrinkToFit="1"/>
    </xf>
    <xf numFmtId="41" fontId="44" fillId="0" borderId="43" xfId="54" applyFont="1" applyFill="1" applyBorder="1" applyAlignment="1">
      <alignment vertical="center"/>
    </xf>
    <xf numFmtId="41" fontId="32" fillId="26" borderId="43" xfId="50" quotePrefix="1" applyFont="1" applyFill="1" applyBorder="1" applyAlignment="1">
      <alignment horizontal="center" vertical="center"/>
    </xf>
    <xf numFmtId="41" fontId="27" fillId="0" borderId="45" xfId="47" applyNumberFormat="1" applyFont="1" applyBorder="1" applyAlignment="1">
      <alignment horizontal="left" vertical="center" shrinkToFit="1"/>
    </xf>
    <xf numFmtId="0" fontId="27" fillId="0" borderId="38" xfId="47" applyFont="1" applyBorder="1" applyAlignment="1">
      <alignment horizontal="center" vertical="center"/>
    </xf>
    <xf numFmtId="0" fontId="27" fillId="0" borderId="39" xfId="47" applyFont="1" applyBorder="1" applyAlignment="1">
      <alignment horizontal="center" vertical="center"/>
    </xf>
    <xf numFmtId="0" fontId="27" fillId="0" borderId="40" xfId="47" applyFont="1" applyBorder="1" applyAlignment="1">
      <alignment horizontal="center" vertical="center"/>
    </xf>
    <xf numFmtId="0" fontId="26" fillId="0" borderId="0" xfId="47" applyFont="1" applyAlignment="1">
      <alignment horizontal="center" vertical="center"/>
    </xf>
    <xf numFmtId="0" fontId="27" fillId="24" borderId="10" xfId="47" applyFont="1" applyFill="1" applyBorder="1" applyAlignment="1">
      <alignment horizontal="center" vertical="center"/>
    </xf>
    <xf numFmtId="0" fontId="27" fillId="24" borderId="11" xfId="47" applyFont="1" applyFill="1" applyBorder="1" applyAlignment="1">
      <alignment horizontal="center" vertical="center"/>
    </xf>
    <xf numFmtId="0" fontId="27" fillId="24" borderId="12" xfId="47" applyFont="1" applyFill="1" applyBorder="1" applyAlignment="1">
      <alignment horizontal="center" vertical="center"/>
    </xf>
    <xf numFmtId="0" fontId="28" fillId="0" borderId="16" xfId="47" applyFont="1" applyBorder="1" applyAlignment="1">
      <alignment horizontal="center" vertical="center" textRotation="255"/>
    </xf>
    <xf numFmtId="0" fontId="28" fillId="0" borderId="21" xfId="47" applyFont="1" applyBorder="1" applyAlignment="1">
      <alignment horizontal="center" vertical="center" textRotation="255"/>
    </xf>
    <xf numFmtId="0" fontId="28" fillId="0" borderId="30" xfId="47" applyFont="1" applyBorder="1" applyAlignment="1">
      <alignment horizontal="center" vertical="center" textRotation="255"/>
    </xf>
    <xf numFmtId="0" fontId="28" fillId="0" borderId="17" xfId="47" applyFont="1" applyBorder="1" applyAlignment="1">
      <alignment horizontal="center" vertical="center" textRotation="255"/>
    </xf>
    <xf numFmtId="0" fontId="28" fillId="0" borderId="22" xfId="47" applyFont="1" applyBorder="1" applyAlignment="1">
      <alignment horizontal="center" vertical="center" textRotation="255"/>
    </xf>
    <xf numFmtId="0" fontId="28" fillId="0" borderId="26" xfId="47" applyFont="1" applyBorder="1" applyAlignment="1">
      <alignment horizontal="center" vertical="center" textRotation="255"/>
    </xf>
    <xf numFmtId="0" fontId="28" fillId="0" borderId="31" xfId="47" applyFont="1" applyBorder="1" applyAlignment="1">
      <alignment horizontal="center" vertical="center" textRotation="255"/>
    </xf>
    <xf numFmtId="0" fontId="28" fillId="0" borderId="35" xfId="47" applyFont="1" applyBorder="1" applyAlignment="1">
      <alignment horizontal="center" vertical="center"/>
    </xf>
    <xf numFmtId="0" fontId="28" fillId="0" borderId="19" xfId="47" applyFont="1" applyBorder="1" applyAlignment="1">
      <alignment horizontal="center" vertical="center"/>
    </xf>
    <xf numFmtId="0" fontId="28" fillId="0" borderId="18" xfId="47" applyFont="1" applyBorder="1" applyAlignment="1">
      <alignment horizontal="center" vertical="center"/>
    </xf>
    <xf numFmtId="0" fontId="28" fillId="0" borderId="36" xfId="47" applyFont="1" applyBorder="1" applyAlignment="1">
      <alignment horizontal="center" vertical="center"/>
    </xf>
    <xf numFmtId="0" fontId="28" fillId="0" borderId="24" xfId="47" applyFont="1" applyBorder="1" applyAlignment="1">
      <alignment horizontal="center" vertical="center"/>
    </xf>
    <xf numFmtId="0" fontId="28" fillId="0" borderId="23" xfId="47" applyFont="1" applyBorder="1" applyAlignment="1">
      <alignment horizontal="center" vertical="center"/>
    </xf>
    <xf numFmtId="0" fontId="28" fillId="0" borderId="37" xfId="47" applyFont="1" applyBorder="1" applyAlignment="1">
      <alignment horizontal="center" vertical="center"/>
    </xf>
    <xf numFmtId="0" fontId="28" fillId="0" borderId="33" xfId="47" applyFont="1" applyBorder="1" applyAlignment="1">
      <alignment horizontal="center" vertical="center"/>
    </xf>
    <xf numFmtId="0" fontId="28" fillId="0" borderId="32" xfId="47" applyFont="1" applyBorder="1" applyAlignment="1">
      <alignment horizontal="center" vertical="center"/>
    </xf>
    <xf numFmtId="41" fontId="32" fillId="26" borderId="46" xfId="50" quotePrefix="1" applyFont="1" applyFill="1" applyBorder="1" applyAlignment="1">
      <alignment horizontal="center" vertical="center"/>
    </xf>
    <xf numFmtId="41" fontId="32" fillId="26" borderId="47" xfId="50" quotePrefix="1" applyFont="1" applyFill="1" applyBorder="1" applyAlignment="1">
      <alignment horizontal="center" vertical="center"/>
    </xf>
    <xf numFmtId="41" fontId="32" fillId="26" borderId="43" xfId="50" quotePrefix="1" applyFont="1" applyFill="1" applyBorder="1" applyAlignment="1">
      <alignment horizontal="center" vertical="center"/>
    </xf>
    <xf numFmtId="41" fontId="33" fillId="25" borderId="0" xfId="50" quotePrefix="1" applyFont="1" applyFill="1" applyAlignment="1">
      <alignment horizontal="center" vertical="center"/>
    </xf>
    <xf numFmtId="41" fontId="34" fillId="25" borderId="0" xfId="50" quotePrefix="1" applyFont="1" applyFill="1" applyAlignment="1">
      <alignment vertical="center"/>
    </xf>
  </cellXfs>
  <cellStyles count="5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 2" xfId="51" xr:uid="{00000000-0005-0000-0000-00001C000000}"/>
    <cellStyle name="보통" xfId="29" builtinId="28" customBuiltin="1"/>
    <cellStyle name="설명 텍스트" xfId="30" builtinId="53" customBuiltin="1"/>
    <cellStyle name="셀 확인" xfId="31" builtinId="23" customBuiltin="1"/>
    <cellStyle name="쉼표 [0]" xfId="54" builtinId="6"/>
    <cellStyle name="쉼표 [0] 2" xfId="46" xr:uid="{00000000-0005-0000-0000-000020000000}"/>
    <cellStyle name="쉼표 [0] 3" xfId="32" xr:uid="{00000000-0005-0000-0000-000021000000}"/>
    <cellStyle name="쉼표 [0] 4" xfId="48" xr:uid="{00000000-0005-0000-0000-000022000000}"/>
    <cellStyle name="쉼표 [0] 4 2" xfId="53" xr:uid="{00000000-0005-0000-0000-000023000000}"/>
    <cellStyle name="쉼표 [0] 5" xfId="50" xr:uid="{00000000-0005-0000-0000-000024000000}"/>
    <cellStyle name="쉼표 [0] 6" xfId="52" xr:uid="{00000000-0005-0000-0000-000025000000}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콤마 [0]_견적서" xfId="43" xr:uid="{00000000-0005-0000-0000-000030000000}"/>
    <cellStyle name="표준" xfId="0" builtinId="0"/>
    <cellStyle name="표준 2" xfId="44" xr:uid="{00000000-0005-0000-0000-000032000000}"/>
    <cellStyle name="표준 2 2" xfId="45" xr:uid="{00000000-0005-0000-0000-000033000000}"/>
    <cellStyle name="표준 2 2 2" xfId="56" xr:uid="{9F333976-1A50-4218-B36C-B127FBFD7A37}"/>
    <cellStyle name="표준 2 3" xfId="49" xr:uid="{00000000-0005-0000-0000-000034000000}"/>
    <cellStyle name="표준 3" xfId="47" xr:uid="{00000000-0005-0000-0000-000035000000}"/>
    <cellStyle name="표준 5" xfId="57" xr:uid="{7F973B06-78CF-40C1-ABAA-736EF84DDDD6}"/>
    <cellStyle name="표준_(DVM냉난방견적서)기본" xfId="55" xr:uid="{0D179035-4C3C-4517-A37E-9A9B3C28EA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688;&#44540;\C\&#52629;&#49328;&#47932;\&#49884;&#44277;&#44228;&#54925;\&#44036;&#51060;&#54156;&#54532;&#51109;\&#44148;&#49444;&#45236;&#5066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-06q1afrm8k8\d\04-2003&#45380;&#51089;&#50629;&#48169;\&#50508;&#48148;&#53944;\&#49464;&#47749;&#44592;&#49696;&#45800;\06&#52397;&#51452;&#50868;&#54840;&#51473;&#54617;&#44368;\&#51204;&#44592;\&#45236;&#50669;&#49436;\&#52572;&#51333;&#49688;&#51221;&#45236;&#50669;(04013)\&#51204;&#44592;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일위대가"/>
      <sheetName val="FORM-0"/>
      <sheetName val="중기일위대가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전차선로 물량표"/>
      <sheetName val="집수정(600-700)"/>
      <sheetName val="수질정화시설"/>
      <sheetName val="단면가정"/>
      <sheetName val="설계조건"/>
      <sheetName val="부재력정리"/>
      <sheetName val="LOPCALC"/>
      <sheetName val="대로근거"/>
      <sheetName val="중로근거"/>
      <sheetName val="바닥판"/>
      <sheetName val="내역"/>
      <sheetName val="현장지지물물량"/>
      <sheetName val="전기실및집수정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기기리스트"/>
      <sheetName val="Sheet17"/>
      <sheetName val="가설건물"/>
      <sheetName val="2공구수량"/>
      <sheetName val="UEC영화관본공사내역"/>
      <sheetName val="BOJUNGGM"/>
      <sheetName val="L-type"/>
      <sheetName val="금액내역서"/>
      <sheetName val="내역표지"/>
      <sheetName val="아파트 "/>
      <sheetName val="자재단가"/>
      <sheetName val="제경비"/>
      <sheetName val="Macro1"/>
      <sheetName val="INPUT"/>
      <sheetName val="ABUT수량-A1"/>
      <sheetName val="노임이"/>
      <sheetName val="#REF"/>
      <sheetName val="조도계산서_(도서)"/>
      <sheetName val="단가비교"/>
      <sheetName val="계약"/>
      <sheetName val="화전내"/>
      <sheetName val="교각계산"/>
      <sheetName val="별표총괄"/>
      <sheetName val="방송(체육관)"/>
      <sheetName val="골조시행"/>
      <sheetName val="EQUIP LIST"/>
      <sheetName val="BOM(Elec)"/>
      <sheetName val="TRE TABLE"/>
      <sheetName val="DATA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목차"/>
      <sheetName val="수량산출"/>
      <sheetName val="영창26"/>
      <sheetName val="공통"/>
      <sheetName val="기별"/>
      <sheetName val="설계명세서"/>
      <sheetName val="96작생능"/>
      <sheetName val="설직재-1"/>
      <sheetName val="다이꾸"/>
      <sheetName val="MOTOR"/>
      <sheetName val="001"/>
      <sheetName val="ⴭⴭⴭⴭ"/>
      <sheetName val="토목주소"/>
      <sheetName val="프랜트면허"/>
      <sheetName val="7.1유효폭"/>
      <sheetName val="현황산출서"/>
      <sheetName val="Sheet3"/>
      <sheetName val="U-TYPE(1)"/>
      <sheetName val="부하LOAD"/>
      <sheetName val="간선계산"/>
      <sheetName val="처리단락"/>
      <sheetName val="건축부하"/>
      <sheetName val="약전닥트"/>
      <sheetName val="일지-H"/>
      <sheetName val="김포IO"/>
      <sheetName val="LD"/>
      <sheetName val="FA설치명세"/>
      <sheetName val="조건표"/>
      <sheetName val="FD"/>
      <sheetName val="99관저"/>
      <sheetName val="역T형교대(말뚝기초)"/>
      <sheetName val="주식"/>
      <sheetName val="Sheet1 (2)"/>
      <sheetName val="PI"/>
      <sheetName val="XXXXXX"/>
      <sheetName val="갑지"/>
      <sheetName val="총괄"/>
      <sheetName val="표지"/>
      <sheetName val="3"/>
      <sheetName val="Sheet5"/>
      <sheetName val="예가표"/>
      <sheetName val="연돌일위집계"/>
      <sheetName val="99노임기준"/>
      <sheetName val="투찰"/>
      <sheetName val="단"/>
      <sheetName val="Total"/>
      <sheetName val="노임"/>
      <sheetName val="소비자가"/>
      <sheetName val="DATE"/>
      <sheetName val="조명시설"/>
      <sheetName val="단가표"/>
      <sheetName val="설계내역서"/>
      <sheetName val="TABLE"/>
      <sheetName val="FB25JN"/>
      <sheetName val="tggwan(mac)"/>
      <sheetName val="Macro(전선)"/>
      <sheetName val="정렬"/>
      <sheetName val="일위대가(가설)"/>
      <sheetName val="데이타"/>
      <sheetName val="부대내역"/>
      <sheetName val="ITEM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개소별수량산출"/>
      <sheetName val="CC16-내역서"/>
      <sheetName val="인사자료총집계"/>
      <sheetName val="대치판정"/>
      <sheetName val="설계개요"/>
      <sheetName val="입찰안"/>
      <sheetName val="내역대비표"/>
      <sheetName val="시중노임단가"/>
      <sheetName val="철근단면적"/>
      <sheetName val="전차선로_물량표"/>
      <sheetName val="소요자재"/>
      <sheetName val="노무산출서"/>
      <sheetName val="적용단위길이"/>
      <sheetName val="TRE_TABLE"/>
      <sheetName val="내역기준"/>
      <sheetName val="포장직선구간"/>
      <sheetName val="공통(20-91)"/>
      <sheetName val="한강운반비"/>
      <sheetName val="자재"/>
      <sheetName val="BEND LOSS"/>
      <sheetName val="SRC-B3U2"/>
      <sheetName val="항목등록"/>
      <sheetName val="입력값"/>
      <sheetName val="뚝토공"/>
      <sheetName val="투자효율분석"/>
      <sheetName val="법면"/>
      <sheetName val="부대공"/>
      <sheetName val="구조물공"/>
      <sheetName val="포장공"/>
      <sheetName val="토공"/>
      <sheetName val="배수공1"/>
      <sheetName val="토사(PE)"/>
      <sheetName val="비용적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001"/>
      <sheetName val="BID"/>
      <sheetName val="LOPCALC"/>
      <sheetName val="공통(20-91)"/>
      <sheetName val="인허가수행 Schedule"/>
      <sheetName val="부하계산서"/>
      <sheetName val="부하LOAD"/>
      <sheetName val="조도계산서 (도서)"/>
      <sheetName val="MOTOR"/>
      <sheetName val="바닥판"/>
      <sheetName val="노임단가"/>
      <sheetName val="가설건물"/>
      <sheetName val="외천교"/>
      <sheetName val="소비자가"/>
      <sheetName val="전차선로 물량표"/>
      <sheetName val="목차"/>
      <sheetName val="7.1유효폭"/>
      <sheetName val="SUNGNAM1"/>
      <sheetName val="요율"/>
      <sheetName val="Sheet2"/>
      <sheetName val="관리사무소"/>
      <sheetName val="적용단위길이"/>
      <sheetName val="1"/>
      <sheetName val="BSD (2)"/>
      <sheetName val="단가정보"/>
      <sheetName val="INPUT DATA"/>
      <sheetName val="CSTSUM"/>
      <sheetName val="TRE TABLE"/>
      <sheetName val="DATA"/>
      <sheetName val="BQ"/>
      <sheetName val="산출2-기기동력"/>
      <sheetName val="전기실및집수정"/>
      <sheetName val="결선list"/>
      <sheetName val="#REF"/>
      <sheetName val="1공구(을)"/>
      <sheetName val="품목납기"/>
      <sheetName val="Macro1"/>
      <sheetName val="Macro2"/>
      <sheetName val="정렬"/>
      <sheetName val="토목변경"/>
      <sheetName val="날개벽수량표"/>
      <sheetName val="중기일위대가"/>
      <sheetName val="다이꾸"/>
      <sheetName val="L_RPTA05_목록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TEM"/>
      <sheetName val="1.설계조건"/>
      <sheetName val="ABUT수량-A1"/>
      <sheetName val="정부노임단가"/>
      <sheetName val="일위대가내역"/>
      <sheetName val="ⴭⴭⴭⴭ"/>
      <sheetName val="3련 BOX"/>
      <sheetName val="Sheet17"/>
      <sheetName val="U-TYPE(1)"/>
      <sheetName val="예산내역서"/>
      <sheetName val="설계예산서"/>
      <sheetName val="조명율표"/>
      <sheetName val="데이타"/>
      <sheetName val="자재테이블"/>
      <sheetName val="list"/>
      <sheetName val="기타유틸리티설비"/>
      <sheetName val="원가"/>
      <sheetName val="여흥"/>
      <sheetName val="c_balju"/>
      <sheetName val="wall"/>
      <sheetName val="발신정보"/>
      <sheetName val="주간기성"/>
      <sheetName val="적용토목"/>
      <sheetName val="단중표"/>
      <sheetName val="J直材4"/>
      <sheetName val="설계조건"/>
      <sheetName val="한강운반비"/>
      <sheetName val="자재"/>
      <sheetName val="토공및부대2차"/>
      <sheetName val="자재단가"/>
      <sheetName val="전력구구조물산근"/>
      <sheetName val="WORK"/>
      <sheetName val="L-type"/>
      <sheetName val="수량산출서"/>
      <sheetName val="금긋기 및 절단"/>
      <sheetName val="오산갈곳"/>
      <sheetName val="수질정화시설"/>
      <sheetName val="토사(PE)"/>
      <sheetName val="중기사용료"/>
      <sheetName val="횡배수관단위수량"/>
      <sheetName val="인건비"/>
      <sheetName val="표지 (2)"/>
      <sheetName val="노무비"/>
      <sheetName val="안정검토"/>
      <sheetName val="3BL공동구 수량"/>
      <sheetName val="산출내역서집계표"/>
      <sheetName val="품셈기준"/>
      <sheetName val="96작생능"/>
      <sheetName val="MEXICO-C"/>
      <sheetName val="단가대비표 (3)"/>
      <sheetName val="일위대가"/>
      <sheetName val="FOOTING단면력"/>
      <sheetName val="입찰안"/>
      <sheetName val="타공종이기"/>
      <sheetName val="cost"/>
      <sheetName val="공사비집계"/>
      <sheetName val="환율"/>
      <sheetName val="원가계산서"/>
      <sheetName val="Sheet3"/>
      <sheetName val="품의서"/>
      <sheetName val="Sheet1"/>
      <sheetName val="포장공"/>
      <sheetName val=" 견적서"/>
      <sheetName val="환율-LIBOR"/>
      <sheetName val="산#2-1 (2)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D-3503"/>
      <sheetName val="맨홀토공수량"/>
      <sheetName val="제잡비계산"/>
      <sheetName val="식재총괄"/>
      <sheetName val="시설물총괄"/>
      <sheetName val="건축총괄"/>
      <sheetName val="식재"/>
      <sheetName val="L형옹벽측구"/>
      <sheetName val="양식"/>
      <sheetName val="Code"/>
      <sheetName val="Import"/>
      <sheetName val="CNC810M"/>
      <sheetName val="공사비예산서(토목분)"/>
      <sheetName val="첨부"/>
      <sheetName val="Total"/>
      <sheetName val="교각계산"/>
      <sheetName val="GTG TR PIT"/>
      <sheetName val="현장지지물물량"/>
      <sheetName val="공정표"/>
      <sheetName val="공사원가계산서"/>
      <sheetName val="MACRO(MCC)"/>
      <sheetName val="주식"/>
      <sheetName val="CalcuSheet"/>
      <sheetName val="횡배위치"/>
      <sheetName val="일위대가목록"/>
      <sheetName val="주형"/>
      <sheetName val="위치조서"/>
      <sheetName val="실행품의서"/>
      <sheetName val="발전기계산서"/>
      <sheetName val="소요자재"/>
      <sheetName val="총괄"/>
      <sheetName val="부대내역"/>
      <sheetName val="조도계산서 _도서_"/>
      <sheetName val="입력DATA"/>
      <sheetName val="단"/>
      <sheetName val="내역"/>
      <sheetName val="인건-측정"/>
      <sheetName val="부안변전"/>
      <sheetName val="내역표지"/>
      <sheetName val="guard(mac)"/>
      <sheetName val="추가및 공제(방파제)"/>
      <sheetName val="기자재비"/>
      <sheetName val="직공비"/>
      <sheetName val="Sheet1 (2)"/>
      <sheetName val="49단가"/>
      <sheetName val="부대대비"/>
      <sheetName val="냉연집계"/>
      <sheetName val="Proposal"/>
      <sheetName val="CRF"/>
      <sheetName val="조명율데이타"/>
      <sheetName val="노임"/>
      <sheetName val="예정공정표"/>
      <sheetName val="총계"/>
      <sheetName val="전기일위대가"/>
      <sheetName val="금액내역서"/>
      <sheetName val="차액보증"/>
      <sheetName val="일반공사"/>
      <sheetName val="방배동내역(리라)"/>
      <sheetName val="CALCULATION"/>
      <sheetName val="견적시담(송포2공구)"/>
      <sheetName val="FEXS"/>
      <sheetName val="배관BM(일반)"/>
      <sheetName val="HRSG SMALL07220"/>
      <sheetName val="토적계산"/>
      <sheetName val="ilch"/>
      <sheetName val="자재단가비교표"/>
      <sheetName val="단가조사"/>
      <sheetName val="TABLE"/>
      <sheetName val="보차도경계석"/>
      <sheetName val="현황산출서"/>
      <sheetName val="Oper Amount"/>
      <sheetName val="Y-WORK"/>
      <sheetName val="EQUIP LIST"/>
      <sheetName val="목록"/>
      <sheetName val="mesc"/>
      <sheetName val="cable-data"/>
      <sheetName val="일위대가(계측기설치)"/>
      <sheetName val="1.우편집중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Param"/>
      <sheetName val="철거산출근거"/>
      <sheetName val="COVER"/>
      <sheetName val="참조"/>
      <sheetName val="배수관공"/>
      <sheetName val="W-현원가"/>
      <sheetName val="프랜트면허"/>
      <sheetName val="철근단면적"/>
      <sheetName val="내역서1"/>
      <sheetName val="자단"/>
      <sheetName val="SRC-B3U2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기성집계"/>
      <sheetName val="hvac(제어동)"/>
      <sheetName val="경비"/>
      <sheetName val="SILICATE"/>
      <sheetName val="효율&amp;역율"/>
      <sheetName val="BEND LOSS"/>
      <sheetName val="토목주소"/>
      <sheetName val="분뇨"/>
      <sheetName val="GTG_TR_PIT"/>
      <sheetName val="조도계산서__도서_"/>
      <sheetName val="123"/>
      <sheetName val="토공"/>
      <sheetName val="기초대가"/>
      <sheetName val="지진시"/>
      <sheetName val="CC16-내역서"/>
      <sheetName val="일위대가표"/>
      <sheetName val="방음벽기초(H=4m)"/>
      <sheetName val="변화치수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DATA"/>
      <sheetName val="덕전리"/>
      <sheetName val="금액내역서"/>
      <sheetName val="6PILE  (돌출)"/>
      <sheetName val="단면 (2)"/>
      <sheetName val="원가계산(건축)-출력 (건설폐기물처리비)"/>
      <sheetName val="수로단위수량"/>
      <sheetName val="총괄내역서"/>
      <sheetName val="경영상태"/>
      <sheetName val="EP0618"/>
      <sheetName val="골조시행"/>
      <sheetName val="U-TYPE(1)"/>
      <sheetName val="원가(총괄-각분야예시금액)"/>
      <sheetName val="공양식"/>
      <sheetName val="DATE"/>
      <sheetName val="Sheet1 (2)"/>
      <sheetName val="1호맨홀토공"/>
      <sheetName val="#REF"/>
      <sheetName val="공종별집계표"/>
      <sheetName val="건축내역서"/>
      <sheetName val="4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건설내역"/>
      <sheetName val="ITEM"/>
      <sheetName val="정부노임단가"/>
      <sheetName val="Y-WORK"/>
      <sheetName val="재료산출"/>
      <sheetName val="ilch"/>
      <sheetName val="직노"/>
      <sheetName val="건축내역"/>
      <sheetName val="주재료비"/>
      <sheetName val="WORK"/>
      <sheetName val="Sheet1"/>
      <sheetName val="설계조건"/>
      <sheetName val="Studio"/>
      <sheetName val="날개벽수량표"/>
      <sheetName val="맨홀토공산출"/>
      <sheetName val="비용"/>
      <sheetName val="사진"/>
      <sheetName val="DATA1"/>
      <sheetName val="일위대가목록"/>
      <sheetName val="부대내역"/>
      <sheetName val="환률"/>
      <sheetName val="NEYOK"/>
      <sheetName val="Customer Databas"/>
      <sheetName val="금액내역서"/>
      <sheetName val="MOTOR"/>
      <sheetName val="단가"/>
      <sheetName val="woo(mac)"/>
      <sheetName val="을 2"/>
      <sheetName val="을 1"/>
      <sheetName val="inputarea_ref"/>
      <sheetName val="장비집계"/>
      <sheetName val="사통"/>
      <sheetName val="기본DATA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인건비"/>
      <sheetName val="정부노임단가"/>
      <sheetName val="중기일위대가"/>
      <sheetName val="MOTOR"/>
      <sheetName val="#REF"/>
      <sheetName val="IMP(MAIN)"/>
      <sheetName val="IMP (REACTOR)"/>
      <sheetName val="내역"/>
      <sheetName val="부하계산서"/>
      <sheetName val="부하(성남)"/>
      <sheetName val="중기사용료"/>
      <sheetName val="단가대비"/>
      <sheetName val="단가"/>
      <sheetName val="시설물일위"/>
      <sheetName val="건축내역"/>
      <sheetName val="B"/>
      <sheetName val="Y-WORK"/>
      <sheetName val="현황산출서"/>
      <sheetName val="직노"/>
      <sheetName val="실행내역"/>
      <sheetName val="견적시담(송포2공구)"/>
      <sheetName val="차액보증"/>
      <sheetName val="설계명세서"/>
      <sheetName val="일위대가"/>
      <sheetName val="2F 회의실견적(5_14 일대)"/>
      <sheetName val="횡배위치"/>
      <sheetName val="자재테이블"/>
      <sheetName val="단가산출집계"/>
      <sheetName val="SE-611"/>
      <sheetName val="별표 "/>
      <sheetName val="ABUT수량-A1"/>
      <sheetName val="산#3-1"/>
      <sheetName val="Sheet1"/>
      <sheetName val="실행예산"/>
      <sheetName val="출근부"/>
      <sheetName val="내역서"/>
      <sheetName val="WORK"/>
      <sheetName val="일반공사"/>
      <sheetName val="3BL공동구 수량"/>
      <sheetName val="현장지지물물량"/>
      <sheetName val="TYPE-B 평균H"/>
      <sheetName val="BQ"/>
      <sheetName val="DS-LOAD"/>
      <sheetName val="가시설(TYPE-A)"/>
      <sheetName val="1호맨홀가감수량"/>
      <sheetName val="1-1평균터파기고(1)"/>
      <sheetName val="1호맨홀수량산출"/>
      <sheetName val="을"/>
      <sheetName val="단위중량"/>
      <sheetName val="도급및 실행내역"/>
      <sheetName val="여흥"/>
      <sheetName val="원가"/>
      <sheetName val="D-3503"/>
      <sheetName val="CALCULATION"/>
      <sheetName val="TABLE"/>
      <sheetName val="내역1"/>
      <sheetName val="표지"/>
      <sheetName val="DATA(BAC)"/>
      <sheetName val="ilch"/>
      <sheetName val="명세서"/>
      <sheetName val="Macro(전선)"/>
      <sheetName val="부대내역"/>
      <sheetName val="금액내역서"/>
      <sheetName val="플랜트 설치"/>
      <sheetName val="K1자재(3차등)"/>
      <sheetName val="타공종이기"/>
      <sheetName val="토목내역"/>
      <sheetName val="견적서"/>
      <sheetName val="A-4"/>
      <sheetName val="방송노임"/>
      <sheetName val="9GNG운반"/>
      <sheetName val="내역서 "/>
      <sheetName val="노임단가(0.3)"/>
      <sheetName val="노임단가"/>
      <sheetName val="공사원가계산서"/>
      <sheetName val="토공총괄집계"/>
      <sheetName val="외자배분"/>
      <sheetName val="General Data"/>
      <sheetName val="Sheet4"/>
      <sheetName val="재료집계"/>
      <sheetName val="보집계표"/>
      <sheetName val="Proposal"/>
      <sheetName val="조인트"/>
      <sheetName val="조건표"/>
      <sheetName val="단가표 (2)"/>
      <sheetName val="토공"/>
      <sheetName val="지급자재"/>
      <sheetName val="수량산출서"/>
      <sheetName val="집계표"/>
      <sheetName val="I.설계조건"/>
      <sheetName val="경비_원본"/>
      <sheetName val="CTEMCOST"/>
      <sheetName val="오산갈곳"/>
      <sheetName val="대비"/>
      <sheetName val="DATA1"/>
      <sheetName val="단가조서"/>
      <sheetName val="교각계산"/>
      <sheetName val="소비자가"/>
      <sheetName val="콘크리트 블록 유형별 수량"/>
      <sheetName val="6PILE  (돌출)"/>
      <sheetName val="토사(PE)"/>
      <sheetName val="변화치수"/>
      <sheetName val="투자효율분석"/>
      <sheetName val="정렬"/>
      <sheetName val="자판실행"/>
      <sheetName val="신공"/>
      <sheetName val="일위대가목차"/>
      <sheetName val="단가대비표"/>
      <sheetName val="내역표지"/>
      <sheetName val="금액"/>
      <sheetName val="착공계"/>
      <sheetName val="말뚝물량"/>
      <sheetName val="도"/>
      <sheetName val="기계내역"/>
      <sheetName val="내력서"/>
      <sheetName val="壓降計算基本資料"/>
      <sheetName val="견적접수"/>
      <sheetName val="견적내역서"/>
      <sheetName val=" 견적서"/>
      <sheetName val="spec1"/>
      <sheetName val="깨기"/>
      <sheetName val="원형맨홀수량"/>
      <sheetName val="Total"/>
      <sheetName val="U-TYPE(1)"/>
      <sheetName val="FOOTING단면력"/>
      <sheetName val="터파기및재료"/>
      <sheetName val="반중력식옹벽3.5"/>
      <sheetName val="장비"/>
      <sheetName val="노무"/>
      <sheetName val="설계"/>
      <sheetName val="위치조서"/>
      <sheetName val="년도별시공"/>
      <sheetName val="Sheet1 (2)"/>
      <sheetName val="안정검토"/>
      <sheetName val="8.PILE  (돌출)"/>
      <sheetName val="2.내역서"/>
      <sheetName val="JOINT1"/>
      <sheetName val="Sheet3 (2)"/>
      <sheetName val="123"/>
      <sheetName val="cable"/>
      <sheetName val="2002계약현황"/>
      <sheetName val="단가표 "/>
      <sheetName val="근생APT-신마감"/>
      <sheetName val="복지관_FIART"/>
      <sheetName val="근생APT-FIART"/>
      <sheetName val="근생-FIART"/>
      <sheetName val="N賃率-職"/>
      <sheetName val="자재단가 산출근거"/>
      <sheetName val="가시설단위수량"/>
      <sheetName val="J형측구단위수량"/>
      <sheetName val="입력DATA"/>
      <sheetName val="바닥판"/>
      <sheetName val="CODE"/>
      <sheetName val="전기일위대가"/>
      <sheetName val="계산중"/>
      <sheetName val="D25"/>
      <sheetName val="D16"/>
      <sheetName val="D22"/>
      <sheetName val="경산"/>
      <sheetName val="연결임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하수실행"/>
      <sheetName val="c_balju"/>
      <sheetName val="erl-b"/>
      <sheetName val="조도계산서_(도서)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사각맨홀"/>
      <sheetName val="1단계"/>
      <sheetName val="자재집계표"/>
      <sheetName val="화산경계"/>
      <sheetName val="추가및 공제(방파제)"/>
      <sheetName val="수문보고"/>
      <sheetName val="부대tu"/>
      <sheetName val="공종별 집계"/>
      <sheetName val="노임"/>
      <sheetName val="계약내력"/>
      <sheetName val="단가 (2)"/>
      <sheetName val="가시설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내역서(건축)"/>
      <sheetName val="단가 및 재료비"/>
      <sheetName val="중기사용료산출근거"/>
      <sheetName val="#REF"/>
      <sheetName val="03단가대비(내역자료)"/>
      <sheetName val="을"/>
      <sheetName val="중기일위대가"/>
      <sheetName val="건축내역"/>
      <sheetName val="Sheet1"/>
      <sheetName val="수량산출"/>
      <sheetName val="가설공사"/>
      <sheetName val="데이타"/>
      <sheetName val="식재인부"/>
      <sheetName val="데리네이타현황"/>
      <sheetName val="날개벽수량표"/>
      <sheetName val="설계예시"/>
      <sheetName val="노임단가"/>
      <sheetName val="AS포장복구 "/>
      <sheetName val="수량산출서"/>
      <sheetName val="북제주원가"/>
      <sheetName val="단가"/>
      <sheetName val="시설물일위"/>
      <sheetName val="내역"/>
      <sheetName val="계양가시설"/>
      <sheetName val="평내중"/>
      <sheetName val="총괄내역"/>
      <sheetName val="평가데이터"/>
      <sheetName val="한강운반비"/>
      <sheetName val="DATE"/>
      <sheetName val="22전선(P)"/>
      <sheetName val="22전선(L)"/>
      <sheetName val="22전선(R)"/>
      <sheetName val="내역서"/>
      <sheetName val="초기화면"/>
      <sheetName val="관급자재"/>
      <sheetName val="기존단가 (2)"/>
      <sheetName val="노무비"/>
      <sheetName val="AP1"/>
      <sheetName val="입찰안"/>
      <sheetName val="관급자재대"/>
      <sheetName val="잡비계산"/>
      <sheetName val="일반문틀 설치"/>
      <sheetName val="샌딩 에폭시 도장"/>
      <sheetName val="스텐문틀설치"/>
      <sheetName val="일위대가목차"/>
      <sheetName val="Total"/>
      <sheetName val="물가시세"/>
      <sheetName val="각형맨홀"/>
      <sheetName val="자재단가조사표-수목"/>
      <sheetName val="집계표_식재"/>
      <sheetName val="장비종합부표"/>
      <sheetName val="부표"/>
      <sheetName val="01"/>
      <sheetName val="총 원가계산"/>
      <sheetName val="케이블"/>
      <sheetName val="설계명세서"/>
      <sheetName val="준검 내역서"/>
      <sheetName val="직재"/>
      <sheetName val="재집"/>
      <sheetName val="대치판정"/>
      <sheetName val="삭제금지단가"/>
      <sheetName val="원가계산서"/>
      <sheetName val="기타 정보통신공사"/>
      <sheetName val="단가산출서 (2)"/>
      <sheetName val="단가산출서"/>
      <sheetName val="EP0618"/>
      <sheetName val="토목(대안)"/>
      <sheetName val="시설용량"/>
      <sheetName val="원가"/>
      <sheetName val="단면 (2)"/>
      <sheetName val="기둥(원형)"/>
      <sheetName val="교각1"/>
      <sheetName val="COPING"/>
      <sheetName val="가도공"/>
      <sheetName val="총괄메뉴"/>
      <sheetName val="예총"/>
      <sheetName val="입력"/>
      <sheetName val="경비_원본"/>
      <sheetName val="9."/>
      <sheetName val="내역서1-2"/>
      <sheetName val="요율"/>
      <sheetName val="정부노임"/>
      <sheetName val="방화산출"/>
      <sheetName val="NEYOK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공사명입력"/>
      <sheetName val="근로자자료입력"/>
      <sheetName val="참고자료"/>
      <sheetName val="약품공급2"/>
      <sheetName val="실행철강하도"/>
      <sheetName val="일위대가표"/>
      <sheetName val="6동"/>
      <sheetName val="오억미만"/>
      <sheetName val="BOX 단위수량"/>
      <sheetName val="박스제원"/>
      <sheetName val="손익분석"/>
      <sheetName val="MACRO(MCC)"/>
      <sheetName val="인건-측정"/>
      <sheetName val="건축2"/>
      <sheetName val="덕전리"/>
      <sheetName val="1.토공집계표"/>
      <sheetName val="계획금액"/>
      <sheetName val="base"/>
      <sheetName val="48일위"/>
      <sheetName val="가로등"/>
      <sheetName val="현장경비"/>
      <sheetName val="입출재고현황 (2)"/>
      <sheetName val="교각(P1)수량"/>
      <sheetName val="table"/>
      <sheetName val="관급_File"/>
      <sheetName val="(전남)시범지구 운영실적 및 결과분석(8월까지)"/>
      <sheetName val="간선계산"/>
      <sheetName val="연습"/>
      <sheetName val="주소"/>
      <sheetName val="내역서1"/>
      <sheetName val="DATA"/>
      <sheetName val="3BL공동구 수량"/>
      <sheetName val="정부노임단가"/>
      <sheetName val="준공정산"/>
      <sheetName val="관리비비계상"/>
      <sheetName val="일위목록"/>
      <sheetName val="빌딩 안내"/>
      <sheetName val="ELECTRIC"/>
      <sheetName val="대,유,램"/>
      <sheetName val="단가조사"/>
      <sheetName val="세부내역(직접인건비)"/>
      <sheetName val="Sheet6"/>
      <sheetName val="수리보고서비"/>
      <sheetName val="가설공사비"/>
      <sheetName val="도로구조공사비"/>
      <sheetName val="도로토공공사비"/>
      <sheetName val="여수토공사비"/>
      <sheetName val="22일위"/>
      <sheetName val="물가자료"/>
      <sheetName val="경비"/>
      <sheetName val="산출내역서집계표"/>
      <sheetName val="2000전체분"/>
      <sheetName val="2000년1차"/>
      <sheetName val="도급"/>
      <sheetName val="POOM_MOTO"/>
      <sheetName val="POOM_MOTO2"/>
      <sheetName val="콘크리트"/>
      <sheetName val="방송(체육관)"/>
      <sheetName val="건축내역서"/>
      <sheetName val="설비내역서"/>
      <sheetName val="전기내역서"/>
      <sheetName val="제경비율"/>
      <sheetName val="수목데이타"/>
      <sheetName val="예산명세서"/>
      <sheetName val="자료입력"/>
      <sheetName val="작성"/>
      <sheetName val="DATA1"/>
      <sheetName val="101동"/>
      <sheetName val="왕십리방향"/>
      <sheetName val="표지"/>
      <sheetName val="준공조서"/>
      <sheetName val="공사준공계"/>
      <sheetName val="준공검사보고서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관급"/>
      <sheetName val="내역(APT)"/>
      <sheetName val="일위집계표"/>
      <sheetName val="GAS"/>
      <sheetName val="공내역"/>
      <sheetName val="변수값"/>
      <sheetName val="중기상차"/>
      <sheetName val="AS복구"/>
      <sheetName val="중기터파기"/>
      <sheetName val="문학간접"/>
      <sheetName val="동해title"/>
      <sheetName val="7.경제성결과"/>
      <sheetName val="bm(CIcable)"/>
      <sheetName val="하수급견적대비"/>
      <sheetName val="단가대비"/>
      <sheetName val="우수받이"/>
      <sheetName val="견적"/>
      <sheetName val="POL6차-PIPING"/>
      <sheetName val="절감계산(보일러)"/>
      <sheetName val="G.R300경비"/>
      <sheetName val="MOTOR"/>
      <sheetName val="JUCKEYK"/>
      <sheetName val="설계내역서"/>
      <sheetName val="표지1"/>
      <sheetName val="사무실1"/>
      <sheetName val="단가결정"/>
      <sheetName val="내역아"/>
      <sheetName val="울타리"/>
      <sheetName val="data(완전)"/>
      <sheetName val="자재단가"/>
      <sheetName val="장비경비"/>
      <sheetName val="전차선로 물량표"/>
      <sheetName val="실행(표지,갑,을)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CTEMCOST"/>
      <sheetName val="전기일위대가"/>
      <sheetName val="계산서(곡선부)"/>
      <sheetName val="포장재료집계표"/>
      <sheetName val="대림경상68억"/>
      <sheetName val="코드"/>
      <sheetName val="원형1호맨홀토공수량"/>
      <sheetName val="집수정(600-700)"/>
      <sheetName val="일위-1"/>
      <sheetName val="1,2공구원가계산서"/>
      <sheetName val="2공구산출내역"/>
      <sheetName val="단가산출"/>
      <sheetName val="1공구산출내역서"/>
      <sheetName val="남평내역"/>
      <sheetName val="하남내역"/>
      <sheetName val="사통"/>
      <sheetName val="200"/>
      <sheetName val="단가 _2_"/>
      <sheetName val="2층LOAD"/>
      <sheetName val="산출근거"/>
      <sheetName val="전기"/>
      <sheetName val="1) 안채산출 1"/>
      <sheetName val="1) 안채산출 2"/>
      <sheetName val="1) 안채산출 3-1"/>
      <sheetName val="1) 안채산출 5"/>
      <sheetName val="1안"/>
      <sheetName val="2000.11월설계내역"/>
      <sheetName val="일위대가 "/>
      <sheetName val="계수시트"/>
      <sheetName val="정산내역서"/>
      <sheetName val="참조"/>
      <sheetName val="특별교실"/>
      <sheetName val="원가data"/>
      <sheetName val="총괄"/>
      <sheetName val="설계예산2"/>
      <sheetName val="전등설비"/>
      <sheetName val="토공사"/>
      <sheetName val="공종별내역서(건축) (3)"/>
      <sheetName val="원가(총괄)"/>
      <sheetName val="공종별집계표"/>
      <sheetName val="공종별내역서(건축)"/>
      <sheetName val="공종별내역서(토목)"/>
      <sheetName val="공종별내역서(조경)"/>
      <sheetName val="공종별집계표(기계)"/>
      <sheetName val="공종별내역서(기계)"/>
      <sheetName val="문화체험관"/>
      <sheetName val="사용설명서"/>
      <sheetName val="기성내역서"/>
      <sheetName val="EQT-ESTN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제일안과"/>
      <sheetName val="약품공급2"/>
      <sheetName val="단가"/>
      <sheetName val="Total"/>
      <sheetName val="노임단가"/>
      <sheetName val="수목단가"/>
      <sheetName val="시설수량표"/>
      <sheetName val="식재수량표"/>
      <sheetName val="일위목록"/>
      <sheetName val="자재단가"/>
      <sheetName val="단가 (2)"/>
      <sheetName val="원가계산서"/>
      <sheetName val="안전장치"/>
      <sheetName val="삭제금지단가"/>
      <sheetName val="일위대가"/>
      <sheetName val="데이타"/>
      <sheetName val="식재인부"/>
      <sheetName val="날개벽수량표"/>
      <sheetName val="말뚝지지력산정"/>
      <sheetName val="지수"/>
      <sheetName val="건축내역서"/>
      <sheetName val="설비내역서"/>
      <sheetName val="전기내역서"/>
      <sheetName val="전기"/>
      <sheetName val="#REF"/>
      <sheetName val="내역서"/>
      <sheetName val="소방"/>
      <sheetName val="내역서1999.8최종"/>
      <sheetName val="수량산출서"/>
      <sheetName val="준공조서"/>
      <sheetName val="공사준공계"/>
      <sheetName val="준공검사보고서"/>
      <sheetName val="기초자료입력"/>
      <sheetName val="설계명세서"/>
      <sheetName val="준공정산"/>
      <sheetName val="케이블트레이"/>
      <sheetName val="물가시세"/>
      <sheetName val="VXXXXXXX"/>
      <sheetName val="2.대외공문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단가대조"/>
      <sheetName val="일반부표"/>
      <sheetName val="입찰안"/>
      <sheetName val="설계기준"/>
      <sheetName val="내역1"/>
      <sheetName val="8.석축단위(H=1.5M)"/>
      <sheetName val="가설물량산출서"/>
      <sheetName val="외부물량"/>
      <sheetName val="창호물량산출서"/>
      <sheetName val="SAM"/>
      <sheetName val="역T형교대(말뚝기초)"/>
      <sheetName val="ELECTRIC"/>
      <sheetName val="구체"/>
      <sheetName val="좌측날개벽"/>
      <sheetName val="우측날개벽"/>
      <sheetName val="공사개요"/>
      <sheetName val="건축"/>
      <sheetName val="원가"/>
      <sheetName val="돌담교 상부수량"/>
      <sheetName val="단중표"/>
      <sheetName val="시중노임단가"/>
      <sheetName val="일위대가-1"/>
      <sheetName val="실행철강하도"/>
      <sheetName val="철거산출근거"/>
      <sheetName val="99노임기준"/>
      <sheetName val="골조시행"/>
      <sheetName val="방송(체육관)"/>
      <sheetName val="재료값"/>
      <sheetName val="수량산출"/>
      <sheetName val="중기경비목록"/>
      <sheetName val="관급자재대"/>
      <sheetName val="산출내역서집계표"/>
      <sheetName val="N賃率-職"/>
      <sheetName val="원가계산"/>
      <sheetName val="구조물철거타공정이월"/>
      <sheetName val="중기손료"/>
      <sheetName val="2000전체분"/>
      <sheetName val="2000년1차"/>
      <sheetName val="토목공사"/>
      <sheetName val="건축공사"/>
      <sheetName val="토목집계표"/>
      <sheetName val="재노경"/>
      <sheetName val="차액보증"/>
      <sheetName val="갑지"/>
      <sheetName val="최초설계"/>
      <sheetName val="입출재고현황 (2)"/>
      <sheetName val="SLAB&quot;1&quot;"/>
      <sheetName val="정부노임"/>
      <sheetName val="방화산출"/>
      <sheetName val="H-PILE수량집계"/>
      <sheetName val="공사원가계산서"/>
      <sheetName val="도급예산내역서총괄표"/>
      <sheetName val="내역서 제출"/>
      <sheetName val="요율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  <sheetName val="내역서"/>
      <sheetName val="집계"/>
      <sheetName val="개요"/>
      <sheetName val="추가예산"/>
      <sheetName val="위치"/>
      <sheetName val="DDD"/>
      <sheetName val="산출내역서집계표"/>
      <sheetName val="내역"/>
      <sheetName val="단가"/>
      <sheetName val="코드"/>
      <sheetName val="기초자료입력"/>
      <sheetName val="금융비용"/>
      <sheetName val="시화점실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Sheet1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  <sheetName val="단가조사-2"/>
      <sheetName val="#REF"/>
      <sheetName val="단위중량표"/>
      <sheetName val="내역"/>
      <sheetName val="소방"/>
      <sheetName val="횡날개수집"/>
      <sheetName val="설 계"/>
      <sheetName val="낙찰표"/>
      <sheetName val="용소리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 원가계산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  <sheetName val="wall"/>
      <sheetName val="Front"/>
      <sheetName val="전기공사"/>
      <sheetName val="단가산출"/>
      <sheetName val="실행철강하도"/>
      <sheetName val="설 계"/>
      <sheetName val="내역서"/>
      <sheetName val="실행내역서 "/>
      <sheetName val="낙찰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30"/>
  <sheetViews>
    <sheetView tabSelected="1" view="pageBreakPreview" zoomScaleNormal="100" zoomScaleSheetLayoutView="100" workbookViewId="0">
      <selection sqref="A1:G1"/>
    </sheetView>
  </sheetViews>
  <sheetFormatPr defaultColWidth="8.88671875" defaultRowHeight="21.95" customHeight="1"/>
  <cols>
    <col min="1" max="2" width="8.88671875" style="1"/>
    <col min="3" max="3" width="22.77734375" style="1" customWidth="1"/>
    <col min="4" max="4" width="21" style="1" customWidth="1"/>
    <col min="5" max="5" width="9.44140625" style="1" customWidth="1"/>
    <col min="6" max="6" width="39.77734375" style="1" customWidth="1"/>
    <col min="7" max="7" width="15.6640625" style="1" customWidth="1"/>
    <col min="8" max="8" width="8.88671875" style="1"/>
    <col min="9" max="9" width="10.44140625" style="1" bestFit="1" customWidth="1"/>
    <col min="10" max="10" width="12.21875" style="1" bestFit="1" customWidth="1"/>
    <col min="11" max="11" width="10.44140625" style="1" bestFit="1" customWidth="1"/>
    <col min="12" max="12" width="9.5546875" style="1" bestFit="1" customWidth="1"/>
    <col min="13" max="16384" width="8.88671875" style="1"/>
  </cols>
  <sheetData>
    <row r="1" spans="1:12" ht="20.100000000000001" customHeight="1">
      <c r="A1" s="122" t="s">
        <v>0</v>
      </c>
      <c r="B1" s="122"/>
      <c r="C1" s="122"/>
      <c r="D1" s="122"/>
      <c r="E1" s="122"/>
      <c r="F1" s="122"/>
      <c r="G1" s="122"/>
    </row>
    <row r="2" spans="1:12" ht="15" customHeight="1" thickBot="1">
      <c r="A2" s="61" t="s">
        <v>109</v>
      </c>
      <c r="B2" s="61"/>
      <c r="C2" s="61"/>
      <c r="D2" s="3"/>
      <c r="E2" s="3"/>
      <c r="F2" s="3"/>
      <c r="G2" s="3"/>
    </row>
    <row r="3" spans="1:12" ht="18.95" customHeight="1">
      <c r="A3" s="123"/>
      <c r="B3" s="124"/>
      <c r="C3" s="125"/>
      <c r="D3" s="4" t="s">
        <v>1</v>
      </c>
      <c r="E3" s="5" t="s">
        <v>2</v>
      </c>
      <c r="F3" s="6" t="s">
        <v>3</v>
      </c>
      <c r="G3" s="7" t="s">
        <v>4</v>
      </c>
    </row>
    <row r="4" spans="1:12" ht="18.95" customHeight="1">
      <c r="A4" s="126" t="s">
        <v>5</v>
      </c>
      <c r="B4" s="129" t="s">
        <v>6</v>
      </c>
      <c r="C4" s="8" t="s">
        <v>7</v>
      </c>
      <c r="D4" s="9">
        <f>집계표!E24</f>
        <v>0</v>
      </c>
      <c r="E4" s="10"/>
      <c r="F4" s="11"/>
      <c r="G4" s="12"/>
    </row>
    <row r="5" spans="1:12" ht="18.95" customHeight="1">
      <c r="A5" s="127"/>
      <c r="B5" s="130"/>
      <c r="C5" s="13" t="s">
        <v>8</v>
      </c>
      <c r="D5" s="14"/>
      <c r="E5" s="15"/>
      <c r="F5" s="16"/>
      <c r="G5" s="17"/>
    </row>
    <row r="6" spans="1:12" ht="18.95" customHeight="1">
      <c r="A6" s="127"/>
      <c r="B6" s="130"/>
      <c r="C6" s="13" t="s">
        <v>9</v>
      </c>
      <c r="D6" s="14"/>
      <c r="E6" s="15"/>
      <c r="F6" s="16"/>
      <c r="G6" s="17"/>
    </row>
    <row r="7" spans="1:12" ht="18.95" customHeight="1">
      <c r="A7" s="127"/>
      <c r="B7" s="131"/>
      <c r="C7" s="18" t="s">
        <v>10</v>
      </c>
      <c r="D7" s="19">
        <f>D4</f>
        <v>0</v>
      </c>
      <c r="E7" s="20"/>
      <c r="F7" s="21"/>
      <c r="G7" s="22"/>
    </row>
    <row r="8" spans="1:12" ht="18.95" customHeight="1">
      <c r="A8" s="127"/>
      <c r="B8" s="129" t="s">
        <v>11</v>
      </c>
      <c r="C8" s="8" t="s">
        <v>12</v>
      </c>
      <c r="D8" s="9">
        <f>집계표!G24</f>
        <v>0</v>
      </c>
      <c r="E8" s="10"/>
      <c r="F8" s="11"/>
      <c r="G8" s="12"/>
    </row>
    <row r="9" spans="1:12" ht="18.95" customHeight="1">
      <c r="A9" s="127"/>
      <c r="B9" s="130"/>
      <c r="C9" s="13" t="s">
        <v>13</v>
      </c>
      <c r="D9" s="23">
        <f>INT(D8*E9)</f>
        <v>0</v>
      </c>
      <c r="E9" s="24">
        <v>0.15</v>
      </c>
      <c r="F9" s="25" t="str">
        <f>IF(E9&gt;0,"   직접노무비 × "&amp;E9," ")</f>
        <v xml:space="preserve">   직접노무비 × 0.15</v>
      </c>
      <c r="G9" s="17"/>
    </row>
    <row r="10" spans="1:12" ht="18.95" customHeight="1">
      <c r="A10" s="127"/>
      <c r="B10" s="131"/>
      <c r="C10" s="18" t="s">
        <v>10</v>
      </c>
      <c r="D10" s="19">
        <f>INT(D8+D9)</f>
        <v>0</v>
      </c>
      <c r="E10" s="26"/>
      <c r="F10" s="21"/>
      <c r="G10" s="22"/>
    </row>
    <row r="11" spans="1:12" ht="18.95" customHeight="1">
      <c r="A11" s="127"/>
      <c r="B11" s="129" t="s">
        <v>14</v>
      </c>
      <c r="C11" s="8" t="s">
        <v>15</v>
      </c>
      <c r="D11" s="9">
        <f>집계표!I24</f>
        <v>0</v>
      </c>
      <c r="E11" s="27"/>
      <c r="F11" s="11"/>
      <c r="G11" s="12"/>
    </row>
    <row r="12" spans="1:12" ht="18.95" customHeight="1">
      <c r="A12" s="127"/>
      <c r="B12" s="130"/>
      <c r="C12" s="13" t="s">
        <v>16</v>
      </c>
      <c r="D12" s="23">
        <f>INT(D10*E12)</f>
        <v>0</v>
      </c>
      <c r="E12" s="24">
        <v>3.56E-2</v>
      </c>
      <c r="F12" s="25" t="str">
        <f>IF(E12&gt;0,"   노무비 × "&amp;E12," ")</f>
        <v xml:space="preserve">   노무비 × 0.0356</v>
      </c>
      <c r="G12" s="17"/>
      <c r="I12" s="2"/>
      <c r="J12" s="2"/>
      <c r="K12" s="2"/>
      <c r="L12" s="2"/>
    </row>
    <row r="13" spans="1:12" ht="18.95" customHeight="1">
      <c r="A13" s="127"/>
      <c r="B13" s="130"/>
      <c r="C13" s="13" t="s">
        <v>17</v>
      </c>
      <c r="D13" s="23">
        <f>INT(D10*E13)</f>
        <v>0</v>
      </c>
      <c r="E13" s="24">
        <v>1.01E-2</v>
      </c>
      <c r="F13" s="25" t="str">
        <f>IF(E13&gt;0,"   노무비 × "&amp;E13," ")</f>
        <v xml:space="preserve">   노무비 × 0.0101</v>
      </c>
      <c r="G13" s="17"/>
      <c r="I13" s="2"/>
      <c r="J13" s="39"/>
      <c r="K13" s="2"/>
      <c r="L13" s="2"/>
    </row>
    <row r="14" spans="1:12" ht="18.95" customHeight="1">
      <c r="A14" s="127"/>
      <c r="B14" s="130"/>
      <c r="C14" s="13" t="s">
        <v>18</v>
      </c>
      <c r="D14" s="23"/>
      <c r="E14" s="28">
        <v>3.5450000000000002E-2</v>
      </c>
      <c r="F14" s="25" t="str">
        <f>IF(E14&gt;0,"   직접노무비 × "&amp;E14," ")</f>
        <v xml:space="preserve">   직접노무비 × 0.03545</v>
      </c>
      <c r="G14" s="17" t="s">
        <v>48</v>
      </c>
      <c r="I14" s="2"/>
      <c r="J14" s="39"/>
      <c r="K14" s="2"/>
      <c r="L14" s="2"/>
    </row>
    <row r="15" spans="1:12" ht="18.95" customHeight="1">
      <c r="A15" s="127"/>
      <c r="B15" s="130"/>
      <c r="C15" s="13" t="s">
        <v>19</v>
      </c>
      <c r="D15" s="23"/>
      <c r="E15" s="24">
        <v>4.4999999999999998E-2</v>
      </c>
      <c r="F15" s="25" t="str">
        <f>IF(E15&gt;0,"   직접노무비 × "&amp;E15," ")</f>
        <v xml:space="preserve">   직접노무비 × 0.045</v>
      </c>
      <c r="G15" s="17" t="s">
        <v>48</v>
      </c>
      <c r="I15" s="2"/>
      <c r="J15" s="2"/>
      <c r="K15" s="2"/>
      <c r="L15" s="2"/>
    </row>
    <row r="16" spans="1:12" ht="18.95" customHeight="1">
      <c r="A16" s="127"/>
      <c r="B16" s="130"/>
      <c r="C16" s="13" t="s">
        <v>20</v>
      </c>
      <c r="D16" s="23"/>
      <c r="E16" s="24">
        <v>0.1295</v>
      </c>
      <c r="F16" s="25" t="str">
        <f>IF(E16&gt;0,"   건강보험료 × "&amp;E16," ")</f>
        <v xml:space="preserve">   건강보험료 × 0.1295</v>
      </c>
      <c r="G16" s="17" t="s">
        <v>48</v>
      </c>
      <c r="I16" s="2"/>
      <c r="J16" s="2"/>
      <c r="K16" s="2"/>
      <c r="L16" s="2"/>
    </row>
    <row r="17" spans="1:12" ht="18.95" customHeight="1">
      <c r="A17" s="127"/>
      <c r="B17" s="130"/>
      <c r="C17" s="13" t="s">
        <v>21</v>
      </c>
      <c r="D17" s="23"/>
      <c r="E17" s="24">
        <v>2.3E-2</v>
      </c>
      <c r="F17" s="25" t="str">
        <f>IF(E17&gt;0,"   직접노무비 × "&amp;E17," ")</f>
        <v xml:space="preserve">   직접노무비 × 0.023</v>
      </c>
      <c r="G17" s="17"/>
      <c r="H17" s="60"/>
      <c r="I17" s="2"/>
      <c r="J17" s="2"/>
      <c r="K17" s="2"/>
      <c r="L17" s="62"/>
    </row>
    <row r="18" spans="1:12" ht="18.95" customHeight="1">
      <c r="A18" s="127"/>
      <c r="B18" s="130"/>
      <c r="C18" s="13" t="s">
        <v>22</v>
      </c>
      <c r="D18" s="23">
        <v>242880</v>
      </c>
      <c r="E18" s="24">
        <v>3.1099999999999999E-2</v>
      </c>
      <c r="F18" s="25" t="str">
        <f>IF(E18&gt;0,"   (재료비 + 직접노무비) × "&amp;E18," ")</f>
        <v xml:space="preserve">   (재료비 + 직접노무비) × 0.0311</v>
      </c>
      <c r="G18" s="17" t="s">
        <v>100</v>
      </c>
      <c r="I18" s="2"/>
      <c r="J18" s="2"/>
      <c r="K18" s="2"/>
      <c r="L18" s="2"/>
    </row>
    <row r="19" spans="1:12" ht="18.95" customHeight="1">
      <c r="A19" s="127"/>
      <c r="B19" s="130"/>
      <c r="C19" s="13" t="s">
        <v>23</v>
      </c>
      <c r="D19" s="23">
        <f>INT((D7+D8+D11)*E19)</f>
        <v>0</v>
      </c>
      <c r="E19" s="24">
        <v>3.0000000000000001E-3</v>
      </c>
      <c r="F19" s="25" t="str">
        <f>IF(E19&gt;0,"   (재료비 + 직접노무비 + 기계경비) × "&amp;E19," ")</f>
        <v xml:space="preserve">   (재료비 + 직접노무비 + 기계경비) × 0.003</v>
      </c>
      <c r="G19" s="17"/>
      <c r="I19" s="2"/>
      <c r="J19" s="2"/>
      <c r="K19" s="2"/>
      <c r="L19" s="2"/>
    </row>
    <row r="20" spans="1:12" ht="18.95" customHeight="1">
      <c r="A20" s="127"/>
      <c r="B20" s="130"/>
      <c r="C20" s="13" t="s">
        <v>24</v>
      </c>
      <c r="D20" s="23">
        <f>INT((D7+D10)*E20)</f>
        <v>0</v>
      </c>
      <c r="E20" s="24">
        <v>4.5999999999999999E-2</v>
      </c>
      <c r="F20" s="25" t="str">
        <f>IF(E20&gt;0,"   (재료비 + 노무비) × "&amp;E20," ")</f>
        <v xml:space="preserve">   (재료비 + 노무비) × 0.046</v>
      </c>
      <c r="G20" s="17"/>
    </row>
    <row r="21" spans="1:12" ht="18.95" customHeight="1">
      <c r="A21" s="128"/>
      <c r="B21" s="132"/>
      <c r="C21" s="29" t="s">
        <v>10</v>
      </c>
      <c r="D21" s="30">
        <f>INT(SUM(D11:D20))</f>
        <v>242880</v>
      </c>
      <c r="E21" s="31"/>
      <c r="F21" s="32"/>
      <c r="G21" s="33"/>
    </row>
    <row r="22" spans="1:12" ht="18.95" customHeight="1">
      <c r="A22" s="133" t="s">
        <v>25</v>
      </c>
      <c r="B22" s="134"/>
      <c r="C22" s="135"/>
      <c r="D22" s="9">
        <f>INT(D7+D10+D21)</f>
        <v>242880</v>
      </c>
      <c r="E22" s="27"/>
      <c r="F22" s="11"/>
      <c r="G22" s="12"/>
      <c r="J22" s="2"/>
    </row>
    <row r="23" spans="1:12" ht="18.95" customHeight="1">
      <c r="A23" s="136" t="s">
        <v>26</v>
      </c>
      <c r="B23" s="137"/>
      <c r="C23" s="138"/>
      <c r="D23" s="23">
        <f>INT(D22*E23)</f>
        <v>19430</v>
      </c>
      <c r="E23" s="24">
        <v>0.08</v>
      </c>
      <c r="F23" s="25" t="str">
        <f>IF(E23&gt;0,"   합  계 × "&amp;E23," ")</f>
        <v xml:space="preserve">   합  계 × 0.08</v>
      </c>
      <c r="G23" s="17"/>
    </row>
    <row r="24" spans="1:12" ht="18.95" customHeight="1">
      <c r="A24" s="136" t="s">
        <v>27</v>
      </c>
      <c r="B24" s="137"/>
      <c r="C24" s="138"/>
      <c r="D24" s="23">
        <f>INT((D10+D21+D23)*E24)-42882/1.1</f>
        <v>362.36363636363967</v>
      </c>
      <c r="E24" s="24">
        <v>0.15</v>
      </c>
      <c r="F24" s="25" t="str">
        <f>IF(E24&gt;0,"   (노무비 + 경비 + 일반관리비) × "&amp;E24," ")</f>
        <v xml:space="preserve">   (노무비 + 경비 + 일반관리비) × 0.15</v>
      </c>
      <c r="G24" s="17"/>
    </row>
    <row r="25" spans="1:12" ht="18.95" customHeight="1">
      <c r="A25" s="136" t="s">
        <v>28</v>
      </c>
      <c r="B25" s="137"/>
      <c r="C25" s="138"/>
      <c r="D25" s="23">
        <f>INT(D22+D23+D24)</f>
        <v>262672</v>
      </c>
      <c r="E25" s="24"/>
      <c r="F25" s="16"/>
      <c r="G25" s="17"/>
    </row>
    <row r="26" spans="1:12" ht="18.95" customHeight="1">
      <c r="A26" s="139" t="s">
        <v>29</v>
      </c>
      <c r="B26" s="140"/>
      <c r="C26" s="141"/>
      <c r="D26" s="30">
        <f>INT(D25*E26)</f>
        <v>26267</v>
      </c>
      <c r="E26" s="31">
        <v>0.1</v>
      </c>
      <c r="F26" s="34" t="str">
        <f>"   총   원   가 × "&amp;E26</f>
        <v xml:space="preserve">   총   원   가 × 0.1</v>
      </c>
      <c r="G26" s="33"/>
    </row>
    <row r="27" spans="1:12" ht="18.95" customHeight="1" thickBot="1">
      <c r="A27" s="119" t="s">
        <v>30</v>
      </c>
      <c r="B27" s="120"/>
      <c r="C27" s="121"/>
      <c r="D27" s="35">
        <f>INT(D25+D26)</f>
        <v>288939</v>
      </c>
      <c r="E27" s="36"/>
      <c r="F27" s="37"/>
      <c r="G27" s="38"/>
    </row>
    <row r="29" spans="1:12" ht="21.95" customHeight="1">
      <c r="D29" s="2"/>
    </row>
    <row r="30" spans="1:12" ht="21.95" customHeight="1">
      <c r="D30" s="2"/>
      <c r="F30" s="2"/>
    </row>
  </sheetData>
  <mergeCells count="12">
    <mergeCell ref="A27:C27"/>
    <mergeCell ref="A1:G1"/>
    <mergeCell ref="A3:C3"/>
    <mergeCell ref="A4:A21"/>
    <mergeCell ref="B4:B7"/>
    <mergeCell ref="B8:B10"/>
    <mergeCell ref="B11:B21"/>
    <mergeCell ref="A22:C22"/>
    <mergeCell ref="A23:C23"/>
    <mergeCell ref="A24:C24"/>
    <mergeCell ref="A25:C25"/>
    <mergeCell ref="A26:C26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6"/>
  <sheetViews>
    <sheetView view="pageBreakPreview" zoomScale="85" zoomScaleNormal="100" zoomScaleSheetLayoutView="85" workbookViewId="0">
      <pane xSplit="11" ySplit="4" topLeftCell="L5" activePane="bottomRight" state="frozen"/>
      <selection pane="topRight" activeCell="M1" sqref="M1"/>
      <selection pane="bottomLeft" activeCell="A5" sqref="A5"/>
      <selection pane="bottomRight" activeCell="D31" sqref="D31"/>
    </sheetView>
  </sheetViews>
  <sheetFormatPr defaultRowHeight="27.95" customHeight="1"/>
  <cols>
    <col min="1" max="1" width="32.44140625" style="44" customWidth="1"/>
    <col min="2" max="2" width="4.77734375" style="39" customWidth="1"/>
    <col min="3" max="3" width="6.77734375" style="39" customWidth="1"/>
    <col min="4" max="4" width="8.77734375" style="39" customWidth="1"/>
    <col min="5" max="5" width="12.77734375" style="39" customWidth="1"/>
    <col min="6" max="6" width="8.77734375" style="39" customWidth="1"/>
    <col min="7" max="7" width="12.77734375" style="39" customWidth="1"/>
    <col min="8" max="8" width="8.77734375" style="39" customWidth="1"/>
    <col min="9" max="9" width="12.77734375" style="39" customWidth="1"/>
    <col min="10" max="10" width="8.77734375" style="39" customWidth="1"/>
    <col min="11" max="11" width="12.77734375" style="39" customWidth="1"/>
    <col min="12" max="12" width="8.77734375" style="39" customWidth="1"/>
    <col min="13" max="13" width="22.88671875" style="39" bestFit="1" customWidth="1"/>
    <col min="14" max="208" width="8.88671875" style="39"/>
    <col min="209" max="209" width="28" style="39" bestFit="1" customWidth="1"/>
    <col min="210" max="210" width="28.109375" style="39" bestFit="1" customWidth="1"/>
    <col min="211" max="211" width="7.109375" style="39" bestFit="1" customWidth="1"/>
    <col min="212" max="212" width="10.33203125" style="39" bestFit="1" customWidth="1"/>
    <col min="213" max="213" width="12.33203125" style="39" bestFit="1" customWidth="1"/>
    <col min="214" max="214" width="13.33203125" style="39" bestFit="1" customWidth="1"/>
    <col min="215" max="215" width="12.33203125" style="39" customWidth="1"/>
    <col min="216" max="216" width="13.33203125" style="39" bestFit="1" customWidth="1"/>
    <col min="217" max="217" width="12.33203125" style="39" customWidth="1"/>
    <col min="218" max="218" width="13.33203125" style="39" bestFit="1" customWidth="1"/>
    <col min="219" max="219" width="12.33203125" style="39" bestFit="1" customWidth="1"/>
    <col min="220" max="220" width="14.44140625" style="39" customWidth="1"/>
    <col min="221" max="221" width="11.33203125" style="39" bestFit="1" customWidth="1"/>
    <col min="222" max="256" width="0" style="39" hidden="1" customWidth="1"/>
    <col min="257" max="257" width="8.88671875" style="39"/>
    <col min="258" max="258" width="11.33203125" style="39" bestFit="1" customWidth="1"/>
    <col min="259" max="259" width="14.33203125" style="39" bestFit="1" customWidth="1"/>
    <col min="260" max="464" width="8.88671875" style="39"/>
    <col min="465" max="465" width="28" style="39" bestFit="1" customWidth="1"/>
    <col min="466" max="466" width="28.109375" style="39" bestFit="1" customWidth="1"/>
    <col min="467" max="467" width="7.109375" style="39" bestFit="1" customWidth="1"/>
    <col min="468" max="468" width="10.33203125" style="39" bestFit="1" customWidth="1"/>
    <col min="469" max="469" width="12.33203125" style="39" bestFit="1" customWidth="1"/>
    <col min="470" max="470" width="13.33203125" style="39" bestFit="1" customWidth="1"/>
    <col min="471" max="471" width="12.33203125" style="39" customWidth="1"/>
    <col min="472" max="472" width="13.33203125" style="39" bestFit="1" customWidth="1"/>
    <col min="473" max="473" width="12.33203125" style="39" customWidth="1"/>
    <col min="474" max="474" width="13.33203125" style="39" bestFit="1" customWidth="1"/>
    <col min="475" max="475" width="12.33203125" style="39" bestFit="1" customWidth="1"/>
    <col min="476" max="476" width="14.44140625" style="39" customWidth="1"/>
    <col min="477" max="477" width="11.33203125" style="39" bestFit="1" customWidth="1"/>
    <col min="478" max="512" width="0" style="39" hidden="1" customWidth="1"/>
    <col min="513" max="513" width="8.88671875" style="39"/>
    <col min="514" max="514" width="11.33203125" style="39" bestFit="1" customWidth="1"/>
    <col min="515" max="515" width="14.33203125" style="39" bestFit="1" customWidth="1"/>
    <col min="516" max="720" width="8.88671875" style="39"/>
    <col min="721" max="721" width="28" style="39" bestFit="1" customWidth="1"/>
    <col min="722" max="722" width="28.109375" style="39" bestFit="1" customWidth="1"/>
    <col min="723" max="723" width="7.109375" style="39" bestFit="1" customWidth="1"/>
    <col min="724" max="724" width="10.33203125" style="39" bestFit="1" customWidth="1"/>
    <col min="725" max="725" width="12.33203125" style="39" bestFit="1" customWidth="1"/>
    <col min="726" max="726" width="13.33203125" style="39" bestFit="1" customWidth="1"/>
    <col min="727" max="727" width="12.33203125" style="39" customWidth="1"/>
    <col min="728" max="728" width="13.33203125" style="39" bestFit="1" customWidth="1"/>
    <col min="729" max="729" width="12.33203125" style="39" customWidth="1"/>
    <col min="730" max="730" width="13.33203125" style="39" bestFit="1" customWidth="1"/>
    <col min="731" max="731" width="12.33203125" style="39" bestFit="1" customWidth="1"/>
    <col min="732" max="732" width="14.44140625" style="39" customWidth="1"/>
    <col min="733" max="733" width="11.33203125" style="39" bestFit="1" customWidth="1"/>
    <col min="734" max="768" width="0" style="39" hidden="1" customWidth="1"/>
    <col min="769" max="769" width="8.88671875" style="39"/>
    <col min="770" max="770" width="11.33203125" style="39" bestFit="1" customWidth="1"/>
    <col min="771" max="771" width="14.33203125" style="39" bestFit="1" customWidth="1"/>
    <col min="772" max="976" width="8.88671875" style="39"/>
    <col min="977" max="977" width="28" style="39" bestFit="1" customWidth="1"/>
    <col min="978" max="978" width="28.109375" style="39" bestFit="1" customWidth="1"/>
    <col min="979" max="979" width="7.109375" style="39" bestFit="1" customWidth="1"/>
    <col min="980" max="980" width="10.33203125" style="39" bestFit="1" customWidth="1"/>
    <col min="981" max="981" width="12.33203125" style="39" bestFit="1" customWidth="1"/>
    <col min="982" max="982" width="13.33203125" style="39" bestFit="1" customWidth="1"/>
    <col min="983" max="983" width="12.33203125" style="39" customWidth="1"/>
    <col min="984" max="984" width="13.33203125" style="39" bestFit="1" customWidth="1"/>
    <col min="985" max="985" width="12.33203125" style="39" customWidth="1"/>
    <col min="986" max="986" width="13.33203125" style="39" bestFit="1" customWidth="1"/>
    <col min="987" max="987" width="12.33203125" style="39" bestFit="1" customWidth="1"/>
    <col min="988" max="988" width="14.44140625" style="39" customWidth="1"/>
    <col min="989" max="989" width="11.33203125" style="39" bestFit="1" customWidth="1"/>
    <col min="990" max="1024" width="0" style="39" hidden="1" customWidth="1"/>
    <col min="1025" max="1025" width="8.88671875" style="39"/>
    <col min="1026" max="1026" width="11.33203125" style="39" bestFit="1" customWidth="1"/>
    <col min="1027" max="1027" width="14.33203125" style="39" bestFit="1" customWidth="1"/>
    <col min="1028" max="1232" width="8.88671875" style="39"/>
    <col min="1233" max="1233" width="28" style="39" bestFit="1" customWidth="1"/>
    <col min="1234" max="1234" width="28.109375" style="39" bestFit="1" customWidth="1"/>
    <col min="1235" max="1235" width="7.109375" style="39" bestFit="1" customWidth="1"/>
    <col min="1236" max="1236" width="10.33203125" style="39" bestFit="1" customWidth="1"/>
    <col min="1237" max="1237" width="12.33203125" style="39" bestFit="1" customWidth="1"/>
    <col min="1238" max="1238" width="13.33203125" style="39" bestFit="1" customWidth="1"/>
    <col min="1239" max="1239" width="12.33203125" style="39" customWidth="1"/>
    <col min="1240" max="1240" width="13.33203125" style="39" bestFit="1" customWidth="1"/>
    <col min="1241" max="1241" width="12.33203125" style="39" customWidth="1"/>
    <col min="1242" max="1242" width="13.33203125" style="39" bestFit="1" customWidth="1"/>
    <col min="1243" max="1243" width="12.33203125" style="39" bestFit="1" customWidth="1"/>
    <col min="1244" max="1244" width="14.44140625" style="39" customWidth="1"/>
    <col min="1245" max="1245" width="11.33203125" style="39" bestFit="1" customWidth="1"/>
    <col min="1246" max="1280" width="0" style="39" hidden="1" customWidth="1"/>
    <col min="1281" max="1281" width="8.88671875" style="39"/>
    <col min="1282" max="1282" width="11.33203125" style="39" bestFit="1" customWidth="1"/>
    <col min="1283" max="1283" width="14.33203125" style="39" bestFit="1" customWidth="1"/>
    <col min="1284" max="1488" width="8.88671875" style="39"/>
    <col min="1489" max="1489" width="28" style="39" bestFit="1" customWidth="1"/>
    <col min="1490" max="1490" width="28.109375" style="39" bestFit="1" customWidth="1"/>
    <col min="1491" max="1491" width="7.109375" style="39" bestFit="1" customWidth="1"/>
    <col min="1492" max="1492" width="10.33203125" style="39" bestFit="1" customWidth="1"/>
    <col min="1493" max="1493" width="12.33203125" style="39" bestFit="1" customWidth="1"/>
    <col min="1494" max="1494" width="13.33203125" style="39" bestFit="1" customWidth="1"/>
    <col min="1495" max="1495" width="12.33203125" style="39" customWidth="1"/>
    <col min="1496" max="1496" width="13.33203125" style="39" bestFit="1" customWidth="1"/>
    <col min="1497" max="1497" width="12.33203125" style="39" customWidth="1"/>
    <col min="1498" max="1498" width="13.33203125" style="39" bestFit="1" customWidth="1"/>
    <col min="1499" max="1499" width="12.33203125" style="39" bestFit="1" customWidth="1"/>
    <col min="1500" max="1500" width="14.44140625" style="39" customWidth="1"/>
    <col min="1501" max="1501" width="11.33203125" style="39" bestFit="1" customWidth="1"/>
    <col min="1502" max="1536" width="0" style="39" hidden="1" customWidth="1"/>
    <col min="1537" max="1537" width="8.88671875" style="39"/>
    <col min="1538" max="1538" width="11.33203125" style="39" bestFit="1" customWidth="1"/>
    <col min="1539" max="1539" width="14.33203125" style="39" bestFit="1" customWidth="1"/>
    <col min="1540" max="1744" width="8.88671875" style="39"/>
    <col min="1745" max="1745" width="28" style="39" bestFit="1" customWidth="1"/>
    <col min="1746" max="1746" width="28.109375" style="39" bestFit="1" customWidth="1"/>
    <col min="1747" max="1747" width="7.109375" style="39" bestFit="1" customWidth="1"/>
    <col min="1748" max="1748" width="10.33203125" style="39" bestFit="1" customWidth="1"/>
    <col min="1749" max="1749" width="12.33203125" style="39" bestFit="1" customWidth="1"/>
    <col min="1750" max="1750" width="13.33203125" style="39" bestFit="1" customWidth="1"/>
    <col min="1751" max="1751" width="12.33203125" style="39" customWidth="1"/>
    <col min="1752" max="1752" width="13.33203125" style="39" bestFit="1" customWidth="1"/>
    <col min="1753" max="1753" width="12.33203125" style="39" customWidth="1"/>
    <col min="1754" max="1754" width="13.33203125" style="39" bestFit="1" customWidth="1"/>
    <col min="1755" max="1755" width="12.33203125" style="39" bestFit="1" customWidth="1"/>
    <col min="1756" max="1756" width="14.44140625" style="39" customWidth="1"/>
    <col min="1757" max="1757" width="11.33203125" style="39" bestFit="1" customWidth="1"/>
    <col min="1758" max="1792" width="0" style="39" hidden="1" customWidth="1"/>
    <col min="1793" max="1793" width="8.88671875" style="39"/>
    <col min="1794" max="1794" width="11.33203125" style="39" bestFit="1" customWidth="1"/>
    <col min="1795" max="1795" width="14.33203125" style="39" bestFit="1" customWidth="1"/>
    <col min="1796" max="2000" width="8.88671875" style="39"/>
    <col min="2001" max="2001" width="28" style="39" bestFit="1" customWidth="1"/>
    <col min="2002" max="2002" width="28.109375" style="39" bestFit="1" customWidth="1"/>
    <col min="2003" max="2003" width="7.109375" style="39" bestFit="1" customWidth="1"/>
    <col min="2004" max="2004" width="10.33203125" style="39" bestFit="1" customWidth="1"/>
    <col min="2005" max="2005" width="12.33203125" style="39" bestFit="1" customWidth="1"/>
    <col min="2006" max="2006" width="13.33203125" style="39" bestFit="1" customWidth="1"/>
    <col min="2007" max="2007" width="12.33203125" style="39" customWidth="1"/>
    <col min="2008" max="2008" width="13.33203125" style="39" bestFit="1" customWidth="1"/>
    <col min="2009" max="2009" width="12.33203125" style="39" customWidth="1"/>
    <col min="2010" max="2010" width="13.33203125" style="39" bestFit="1" customWidth="1"/>
    <col min="2011" max="2011" width="12.33203125" style="39" bestFit="1" customWidth="1"/>
    <col min="2012" max="2012" width="14.44140625" style="39" customWidth="1"/>
    <col min="2013" max="2013" width="11.33203125" style="39" bestFit="1" customWidth="1"/>
    <col min="2014" max="2048" width="0" style="39" hidden="1" customWidth="1"/>
    <col min="2049" max="2049" width="8.88671875" style="39"/>
    <col min="2050" max="2050" width="11.33203125" style="39" bestFit="1" customWidth="1"/>
    <col min="2051" max="2051" width="14.33203125" style="39" bestFit="1" customWidth="1"/>
    <col min="2052" max="2256" width="8.88671875" style="39"/>
    <col min="2257" max="2257" width="28" style="39" bestFit="1" customWidth="1"/>
    <col min="2258" max="2258" width="28.109375" style="39" bestFit="1" customWidth="1"/>
    <col min="2259" max="2259" width="7.109375" style="39" bestFit="1" customWidth="1"/>
    <col min="2260" max="2260" width="10.33203125" style="39" bestFit="1" customWidth="1"/>
    <col min="2261" max="2261" width="12.33203125" style="39" bestFit="1" customWidth="1"/>
    <col min="2262" max="2262" width="13.33203125" style="39" bestFit="1" customWidth="1"/>
    <col min="2263" max="2263" width="12.33203125" style="39" customWidth="1"/>
    <col min="2264" max="2264" width="13.33203125" style="39" bestFit="1" customWidth="1"/>
    <col min="2265" max="2265" width="12.33203125" style="39" customWidth="1"/>
    <col min="2266" max="2266" width="13.33203125" style="39" bestFit="1" customWidth="1"/>
    <col min="2267" max="2267" width="12.33203125" style="39" bestFit="1" customWidth="1"/>
    <col min="2268" max="2268" width="14.44140625" style="39" customWidth="1"/>
    <col min="2269" max="2269" width="11.33203125" style="39" bestFit="1" customWidth="1"/>
    <col min="2270" max="2304" width="0" style="39" hidden="1" customWidth="1"/>
    <col min="2305" max="2305" width="8.88671875" style="39"/>
    <col min="2306" max="2306" width="11.33203125" style="39" bestFit="1" customWidth="1"/>
    <col min="2307" max="2307" width="14.33203125" style="39" bestFit="1" customWidth="1"/>
    <col min="2308" max="2512" width="8.88671875" style="39"/>
    <col min="2513" max="2513" width="28" style="39" bestFit="1" customWidth="1"/>
    <col min="2514" max="2514" width="28.109375" style="39" bestFit="1" customWidth="1"/>
    <col min="2515" max="2515" width="7.109375" style="39" bestFit="1" customWidth="1"/>
    <col min="2516" max="2516" width="10.33203125" style="39" bestFit="1" customWidth="1"/>
    <col min="2517" max="2517" width="12.33203125" style="39" bestFit="1" customWidth="1"/>
    <col min="2518" max="2518" width="13.33203125" style="39" bestFit="1" customWidth="1"/>
    <col min="2519" max="2519" width="12.33203125" style="39" customWidth="1"/>
    <col min="2520" max="2520" width="13.33203125" style="39" bestFit="1" customWidth="1"/>
    <col min="2521" max="2521" width="12.33203125" style="39" customWidth="1"/>
    <col min="2522" max="2522" width="13.33203125" style="39" bestFit="1" customWidth="1"/>
    <col min="2523" max="2523" width="12.33203125" style="39" bestFit="1" customWidth="1"/>
    <col min="2524" max="2524" width="14.44140625" style="39" customWidth="1"/>
    <col min="2525" max="2525" width="11.33203125" style="39" bestFit="1" customWidth="1"/>
    <col min="2526" max="2560" width="0" style="39" hidden="1" customWidth="1"/>
    <col min="2561" max="2561" width="8.88671875" style="39"/>
    <col min="2562" max="2562" width="11.33203125" style="39" bestFit="1" customWidth="1"/>
    <col min="2563" max="2563" width="14.33203125" style="39" bestFit="1" customWidth="1"/>
    <col min="2564" max="2768" width="8.88671875" style="39"/>
    <col min="2769" max="2769" width="28" style="39" bestFit="1" customWidth="1"/>
    <col min="2770" max="2770" width="28.109375" style="39" bestFit="1" customWidth="1"/>
    <col min="2771" max="2771" width="7.109375" style="39" bestFit="1" customWidth="1"/>
    <col min="2772" max="2772" width="10.33203125" style="39" bestFit="1" customWidth="1"/>
    <col min="2773" max="2773" width="12.33203125" style="39" bestFit="1" customWidth="1"/>
    <col min="2774" max="2774" width="13.33203125" style="39" bestFit="1" customWidth="1"/>
    <col min="2775" max="2775" width="12.33203125" style="39" customWidth="1"/>
    <col min="2776" max="2776" width="13.33203125" style="39" bestFit="1" customWidth="1"/>
    <col min="2777" max="2777" width="12.33203125" style="39" customWidth="1"/>
    <col min="2778" max="2778" width="13.33203125" style="39" bestFit="1" customWidth="1"/>
    <col min="2779" max="2779" width="12.33203125" style="39" bestFit="1" customWidth="1"/>
    <col min="2780" max="2780" width="14.44140625" style="39" customWidth="1"/>
    <col min="2781" max="2781" width="11.33203125" style="39" bestFit="1" customWidth="1"/>
    <col min="2782" max="2816" width="0" style="39" hidden="1" customWidth="1"/>
    <col min="2817" max="2817" width="8.88671875" style="39"/>
    <col min="2818" max="2818" width="11.33203125" style="39" bestFit="1" customWidth="1"/>
    <col min="2819" max="2819" width="14.33203125" style="39" bestFit="1" customWidth="1"/>
    <col min="2820" max="3024" width="8.88671875" style="39"/>
    <col min="3025" max="3025" width="28" style="39" bestFit="1" customWidth="1"/>
    <col min="3026" max="3026" width="28.109375" style="39" bestFit="1" customWidth="1"/>
    <col min="3027" max="3027" width="7.109375" style="39" bestFit="1" customWidth="1"/>
    <col min="3028" max="3028" width="10.33203125" style="39" bestFit="1" customWidth="1"/>
    <col min="3029" max="3029" width="12.33203125" style="39" bestFit="1" customWidth="1"/>
    <col min="3030" max="3030" width="13.33203125" style="39" bestFit="1" customWidth="1"/>
    <col min="3031" max="3031" width="12.33203125" style="39" customWidth="1"/>
    <col min="3032" max="3032" width="13.33203125" style="39" bestFit="1" customWidth="1"/>
    <col min="3033" max="3033" width="12.33203125" style="39" customWidth="1"/>
    <col min="3034" max="3034" width="13.33203125" style="39" bestFit="1" customWidth="1"/>
    <col min="3035" max="3035" width="12.33203125" style="39" bestFit="1" customWidth="1"/>
    <col min="3036" max="3036" width="14.44140625" style="39" customWidth="1"/>
    <col min="3037" max="3037" width="11.33203125" style="39" bestFit="1" customWidth="1"/>
    <col min="3038" max="3072" width="0" style="39" hidden="1" customWidth="1"/>
    <col min="3073" max="3073" width="8.88671875" style="39"/>
    <col min="3074" max="3074" width="11.33203125" style="39" bestFit="1" customWidth="1"/>
    <col min="3075" max="3075" width="14.33203125" style="39" bestFit="1" customWidth="1"/>
    <col min="3076" max="3280" width="8.88671875" style="39"/>
    <col min="3281" max="3281" width="28" style="39" bestFit="1" customWidth="1"/>
    <col min="3282" max="3282" width="28.109375" style="39" bestFit="1" customWidth="1"/>
    <col min="3283" max="3283" width="7.109375" style="39" bestFit="1" customWidth="1"/>
    <col min="3284" max="3284" width="10.33203125" style="39" bestFit="1" customWidth="1"/>
    <col min="3285" max="3285" width="12.33203125" style="39" bestFit="1" customWidth="1"/>
    <col min="3286" max="3286" width="13.33203125" style="39" bestFit="1" customWidth="1"/>
    <col min="3287" max="3287" width="12.33203125" style="39" customWidth="1"/>
    <col min="3288" max="3288" width="13.33203125" style="39" bestFit="1" customWidth="1"/>
    <col min="3289" max="3289" width="12.33203125" style="39" customWidth="1"/>
    <col min="3290" max="3290" width="13.33203125" style="39" bestFit="1" customWidth="1"/>
    <col min="3291" max="3291" width="12.33203125" style="39" bestFit="1" customWidth="1"/>
    <col min="3292" max="3292" width="14.44140625" style="39" customWidth="1"/>
    <col min="3293" max="3293" width="11.33203125" style="39" bestFit="1" customWidth="1"/>
    <col min="3294" max="3328" width="0" style="39" hidden="1" customWidth="1"/>
    <col min="3329" max="3329" width="8.88671875" style="39"/>
    <col min="3330" max="3330" width="11.33203125" style="39" bestFit="1" customWidth="1"/>
    <col min="3331" max="3331" width="14.33203125" style="39" bestFit="1" customWidth="1"/>
    <col min="3332" max="3536" width="8.88671875" style="39"/>
    <col min="3537" max="3537" width="28" style="39" bestFit="1" customWidth="1"/>
    <col min="3538" max="3538" width="28.109375" style="39" bestFit="1" customWidth="1"/>
    <col min="3539" max="3539" width="7.109375" style="39" bestFit="1" customWidth="1"/>
    <col min="3540" max="3540" width="10.33203125" style="39" bestFit="1" customWidth="1"/>
    <col min="3541" max="3541" width="12.33203125" style="39" bestFit="1" customWidth="1"/>
    <col min="3542" max="3542" width="13.33203125" style="39" bestFit="1" customWidth="1"/>
    <col min="3543" max="3543" width="12.33203125" style="39" customWidth="1"/>
    <col min="3544" max="3544" width="13.33203125" style="39" bestFit="1" customWidth="1"/>
    <col min="3545" max="3545" width="12.33203125" style="39" customWidth="1"/>
    <col min="3546" max="3546" width="13.33203125" style="39" bestFit="1" customWidth="1"/>
    <col min="3547" max="3547" width="12.33203125" style="39" bestFit="1" customWidth="1"/>
    <col min="3548" max="3548" width="14.44140625" style="39" customWidth="1"/>
    <col min="3549" max="3549" width="11.33203125" style="39" bestFit="1" customWidth="1"/>
    <col min="3550" max="3584" width="0" style="39" hidden="1" customWidth="1"/>
    <col min="3585" max="3585" width="8.88671875" style="39"/>
    <col min="3586" max="3586" width="11.33203125" style="39" bestFit="1" customWidth="1"/>
    <col min="3587" max="3587" width="14.33203125" style="39" bestFit="1" customWidth="1"/>
    <col min="3588" max="3792" width="8.88671875" style="39"/>
    <col min="3793" max="3793" width="28" style="39" bestFit="1" customWidth="1"/>
    <col min="3794" max="3794" width="28.109375" style="39" bestFit="1" customWidth="1"/>
    <col min="3795" max="3795" width="7.109375" style="39" bestFit="1" customWidth="1"/>
    <col min="3796" max="3796" width="10.33203125" style="39" bestFit="1" customWidth="1"/>
    <col min="3797" max="3797" width="12.33203125" style="39" bestFit="1" customWidth="1"/>
    <col min="3798" max="3798" width="13.33203125" style="39" bestFit="1" customWidth="1"/>
    <col min="3799" max="3799" width="12.33203125" style="39" customWidth="1"/>
    <col min="3800" max="3800" width="13.33203125" style="39" bestFit="1" customWidth="1"/>
    <col min="3801" max="3801" width="12.33203125" style="39" customWidth="1"/>
    <col min="3802" max="3802" width="13.33203125" style="39" bestFit="1" customWidth="1"/>
    <col min="3803" max="3803" width="12.33203125" style="39" bestFit="1" customWidth="1"/>
    <col min="3804" max="3804" width="14.44140625" style="39" customWidth="1"/>
    <col min="3805" max="3805" width="11.33203125" style="39" bestFit="1" customWidth="1"/>
    <col min="3806" max="3840" width="0" style="39" hidden="1" customWidth="1"/>
    <col min="3841" max="3841" width="8.88671875" style="39"/>
    <col min="3842" max="3842" width="11.33203125" style="39" bestFit="1" customWidth="1"/>
    <col min="3843" max="3843" width="14.33203125" style="39" bestFit="1" customWidth="1"/>
    <col min="3844" max="4048" width="8.88671875" style="39"/>
    <col min="4049" max="4049" width="28" style="39" bestFit="1" customWidth="1"/>
    <col min="4050" max="4050" width="28.109375" style="39" bestFit="1" customWidth="1"/>
    <col min="4051" max="4051" width="7.109375" style="39" bestFit="1" customWidth="1"/>
    <col min="4052" max="4052" width="10.33203125" style="39" bestFit="1" customWidth="1"/>
    <col min="4053" max="4053" width="12.33203125" style="39" bestFit="1" customWidth="1"/>
    <col min="4054" max="4054" width="13.33203125" style="39" bestFit="1" customWidth="1"/>
    <col min="4055" max="4055" width="12.33203125" style="39" customWidth="1"/>
    <col min="4056" max="4056" width="13.33203125" style="39" bestFit="1" customWidth="1"/>
    <col min="4057" max="4057" width="12.33203125" style="39" customWidth="1"/>
    <col min="4058" max="4058" width="13.33203125" style="39" bestFit="1" customWidth="1"/>
    <col min="4059" max="4059" width="12.33203125" style="39" bestFit="1" customWidth="1"/>
    <col min="4060" max="4060" width="14.44140625" style="39" customWidth="1"/>
    <col min="4061" max="4061" width="11.33203125" style="39" bestFit="1" customWidth="1"/>
    <col min="4062" max="4096" width="0" style="39" hidden="1" customWidth="1"/>
    <col min="4097" max="4097" width="8.88671875" style="39"/>
    <col min="4098" max="4098" width="11.33203125" style="39" bestFit="1" customWidth="1"/>
    <col min="4099" max="4099" width="14.33203125" style="39" bestFit="1" customWidth="1"/>
    <col min="4100" max="4304" width="8.88671875" style="39"/>
    <col min="4305" max="4305" width="28" style="39" bestFit="1" customWidth="1"/>
    <col min="4306" max="4306" width="28.109375" style="39" bestFit="1" customWidth="1"/>
    <col min="4307" max="4307" width="7.109375" style="39" bestFit="1" customWidth="1"/>
    <col min="4308" max="4308" width="10.33203125" style="39" bestFit="1" customWidth="1"/>
    <col min="4309" max="4309" width="12.33203125" style="39" bestFit="1" customWidth="1"/>
    <col min="4310" max="4310" width="13.33203125" style="39" bestFit="1" customWidth="1"/>
    <col min="4311" max="4311" width="12.33203125" style="39" customWidth="1"/>
    <col min="4312" max="4312" width="13.33203125" style="39" bestFit="1" customWidth="1"/>
    <col min="4313" max="4313" width="12.33203125" style="39" customWidth="1"/>
    <col min="4314" max="4314" width="13.33203125" style="39" bestFit="1" customWidth="1"/>
    <col min="4315" max="4315" width="12.33203125" style="39" bestFit="1" customWidth="1"/>
    <col min="4316" max="4316" width="14.44140625" style="39" customWidth="1"/>
    <col min="4317" max="4317" width="11.33203125" style="39" bestFit="1" customWidth="1"/>
    <col min="4318" max="4352" width="0" style="39" hidden="1" customWidth="1"/>
    <col min="4353" max="4353" width="8.88671875" style="39"/>
    <col min="4354" max="4354" width="11.33203125" style="39" bestFit="1" customWidth="1"/>
    <col min="4355" max="4355" width="14.33203125" style="39" bestFit="1" customWidth="1"/>
    <col min="4356" max="4560" width="8.88671875" style="39"/>
    <col min="4561" max="4561" width="28" style="39" bestFit="1" customWidth="1"/>
    <col min="4562" max="4562" width="28.109375" style="39" bestFit="1" customWidth="1"/>
    <col min="4563" max="4563" width="7.109375" style="39" bestFit="1" customWidth="1"/>
    <col min="4564" max="4564" width="10.33203125" style="39" bestFit="1" customWidth="1"/>
    <col min="4565" max="4565" width="12.33203125" style="39" bestFit="1" customWidth="1"/>
    <col min="4566" max="4566" width="13.33203125" style="39" bestFit="1" customWidth="1"/>
    <col min="4567" max="4567" width="12.33203125" style="39" customWidth="1"/>
    <col min="4568" max="4568" width="13.33203125" style="39" bestFit="1" customWidth="1"/>
    <col min="4569" max="4569" width="12.33203125" style="39" customWidth="1"/>
    <col min="4570" max="4570" width="13.33203125" style="39" bestFit="1" customWidth="1"/>
    <col min="4571" max="4571" width="12.33203125" style="39" bestFit="1" customWidth="1"/>
    <col min="4572" max="4572" width="14.44140625" style="39" customWidth="1"/>
    <col min="4573" max="4573" width="11.33203125" style="39" bestFit="1" customWidth="1"/>
    <col min="4574" max="4608" width="0" style="39" hidden="1" customWidth="1"/>
    <col min="4609" max="4609" width="8.88671875" style="39"/>
    <col min="4610" max="4610" width="11.33203125" style="39" bestFit="1" customWidth="1"/>
    <col min="4611" max="4611" width="14.33203125" style="39" bestFit="1" customWidth="1"/>
    <col min="4612" max="4816" width="8.88671875" style="39"/>
    <col min="4817" max="4817" width="28" style="39" bestFit="1" customWidth="1"/>
    <col min="4818" max="4818" width="28.109375" style="39" bestFit="1" customWidth="1"/>
    <col min="4819" max="4819" width="7.109375" style="39" bestFit="1" customWidth="1"/>
    <col min="4820" max="4820" width="10.33203125" style="39" bestFit="1" customWidth="1"/>
    <col min="4821" max="4821" width="12.33203125" style="39" bestFit="1" customWidth="1"/>
    <col min="4822" max="4822" width="13.33203125" style="39" bestFit="1" customWidth="1"/>
    <col min="4823" max="4823" width="12.33203125" style="39" customWidth="1"/>
    <col min="4824" max="4824" width="13.33203125" style="39" bestFit="1" customWidth="1"/>
    <col min="4825" max="4825" width="12.33203125" style="39" customWidth="1"/>
    <col min="4826" max="4826" width="13.33203125" style="39" bestFit="1" customWidth="1"/>
    <col min="4827" max="4827" width="12.33203125" style="39" bestFit="1" customWidth="1"/>
    <col min="4828" max="4828" width="14.44140625" style="39" customWidth="1"/>
    <col min="4829" max="4829" width="11.33203125" style="39" bestFit="1" customWidth="1"/>
    <col min="4830" max="4864" width="0" style="39" hidden="1" customWidth="1"/>
    <col min="4865" max="4865" width="8.88671875" style="39"/>
    <col min="4866" max="4866" width="11.33203125" style="39" bestFit="1" customWidth="1"/>
    <col min="4867" max="4867" width="14.33203125" style="39" bestFit="1" customWidth="1"/>
    <col min="4868" max="5072" width="8.88671875" style="39"/>
    <col min="5073" max="5073" width="28" style="39" bestFit="1" customWidth="1"/>
    <col min="5074" max="5074" width="28.109375" style="39" bestFit="1" customWidth="1"/>
    <col min="5075" max="5075" width="7.109375" style="39" bestFit="1" customWidth="1"/>
    <col min="5076" max="5076" width="10.33203125" style="39" bestFit="1" customWidth="1"/>
    <col min="5077" max="5077" width="12.33203125" style="39" bestFit="1" customWidth="1"/>
    <col min="5078" max="5078" width="13.33203125" style="39" bestFit="1" customWidth="1"/>
    <col min="5079" max="5079" width="12.33203125" style="39" customWidth="1"/>
    <col min="5080" max="5080" width="13.33203125" style="39" bestFit="1" customWidth="1"/>
    <col min="5081" max="5081" width="12.33203125" style="39" customWidth="1"/>
    <col min="5082" max="5082" width="13.33203125" style="39" bestFit="1" customWidth="1"/>
    <col min="5083" max="5083" width="12.33203125" style="39" bestFit="1" customWidth="1"/>
    <col min="5084" max="5084" width="14.44140625" style="39" customWidth="1"/>
    <col min="5085" max="5085" width="11.33203125" style="39" bestFit="1" customWidth="1"/>
    <col min="5086" max="5120" width="0" style="39" hidden="1" customWidth="1"/>
    <col min="5121" max="5121" width="8.88671875" style="39"/>
    <col min="5122" max="5122" width="11.33203125" style="39" bestFit="1" customWidth="1"/>
    <col min="5123" max="5123" width="14.33203125" style="39" bestFit="1" customWidth="1"/>
    <col min="5124" max="5328" width="8.88671875" style="39"/>
    <col min="5329" max="5329" width="28" style="39" bestFit="1" customWidth="1"/>
    <col min="5330" max="5330" width="28.109375" style="39" bestFit="1" customWidth="1"/>
    <col min="5331" max="5331" width="7.109375" style="39" bestFit="1" customWidth="1"/>
    <col min="5332" max="5332" width="10.33203125" style="39" bestFit="1" customWidth="1"/>
    <col min="5333" max="5333" width="12.33203125" style="39" bestFit="1" customWidth="1"/>
    <col min="5334" max="5334" width="13.33203125" style="39" bestFit="1" customWidth="1"/>
    <col min="5335" max="5335" width="12.33203125" style="39" customWidth="1"/>
    <col min="5336" max="5336" width="13.33203125" style="39" bestFit="1" customWidth="1"/>
    <col min="5337" max="5337" width="12.33203125" style="39" customWidth="1"/>
    <col min="5338" max="5338" width="13.33203125" style="39" bestFit="1" customWidth="1"/>
    <col min="5339" max="5339" width="12.33203125" style="39" bestFit="1" customWidth="1"/>
    <col min="5340" max="5340" width="14.44140625" style="39" customWidth="1"/>
    <col min="5341" max="5341" width="11.33203125" style="39" bestFit="1" customWidth="1"/>
    <col min="5342" max="5376" width="0" style="39" hidden="1" customWidth="1"/>
    <col min="5377" max="5377" width="8.88671875" style="39"/>
    <col min="5378" max="5378" width="11.33203125" style="39" bestFit="1" customWidth="1"/>
    <col min="5379" max="5379" width="14.33203125" style="39" bestFit="1" customWidth="1"/>
    <col min="5380" max="5584" width="8.88671875" style="39"/>
    <col min="5585" max="5585" width="28" style="39" bestFit="1" customWidth="1"/>
    <col min="5586" max="5586" width="28.109375" style="39" bestFit="1" customWidth="1"/>
    <col min="5587" max="5587" width="7.109375" style="39" bestFit="1" customWidth="1"/>
    <col min="5588" max="5588" width="10.33203125" style="39" bestFit="1" customWidth="1"/>
    <col min="5589" max="5589" width="12.33203125" style="39" bestFit="1" customWidth="1"/>
    <col min="5590" max="5590" width="13.33203125" style="39" bestFit="1" customWidth="1"/>
    <col min="5591" max="5591" width="12.33203125" style="39" customWidth="1"/>
    <col min="5592" max="5592" width="13.33203125" style="39" bestFit="1" customWidth="1"/>
    <col min="5593" max="5593" width="12.33203125" style="39" customWidth="1"/>
    <col min="5594" max="5594" width="13.33203125" style="39" bestFit="1" customWidth="1"/>
    <col min="5595" max="5595" width="12.33203125" style="39" bestFit="1" customWidth="1"/>
    <col min="5596" max="5596" width="14.44140625" style="39" customWidth="1"/>
    <col min="5597" max="5597" width="11.33203125" style="39" bestFit="1" customWidth="1"/>
    <col min="5598" max="5632" width="0" style="39" hidden="1" customWidth="1"/>
    <col min="5633" max="5633" width="8.88671875" style="39"/>
    <col min="5634" max="5634" width="11.33203125" style="39" bestFit="1" customWidth="1"/>
    <col min="5635" max="5635" width="14.33203125" style="39" bestFit="1" customWidth="1"/>
    <col min="5636" max="5840" width="8.88671875" style="39"/>
    <col min="5841" max="5841" width="28" style="39" bestFit="1" customWidth="1"/>
    <col min="5842" max="5842" width="28.109375" style="39" bestFit="1" customWidth="1"/>
    <col min="5843" max="5843" width="7.109375" style="39" bestFit="1" customWidth="1"/>
    <col min="5844" max="5844" width="10.33203125" style="39" bestFit="1" customWidth="1"/>
    <col min="5845" max="5845" width="12.33203125" style="39" bestFit="1" customWidth="1"/>
    <col min="5846" max="5846" width="13.33203125" style="39" bestFit="1" customWidth="1"/>
    <col min="5847" max="5847" width="12.33203125" style="39" customWidth="1"/>
    <col min="5848" max="5848" width="13.33203125" style="39" bestFit="1" customWidth="1"/>
    <col min="5849" max="5849" width="12.33203125" style="39" customWidth="1"/>
    <col min="5850" max="5850" width="13.33203125" style="39" bestFit="1" customWidth="1"/>
    <col min="5851" max="5851" width="12.33203125" style="39" bestFit="1" customWidth="1"/>
    <col min="5852" max="5852" width="14.44140625" style="39" customWidth="1"/>
    <col min="5853" max="5853" width="11.33203125" style="39" bestFit="1" customWidth="1"/>
    <col min="5854" max="5888" width="0" style="39" hidden="1" customWidth="1"/>
    <col min="5889" max="5889" width="8.88671875" style="39"/>
    <col min="5890" max="5890" width="11.33203125" style="39" bestFit="1" customWidth="1"/>
    <col min="5891" max="5891" width="14.33203125" style="39" bestFit="1" customWidth="1"/>
    <col min="5892" max="6096" width="8.88671875" style="39"/>
    <col min="6097" max="6097" width="28" style="39" bestFit="1" customWidth="1"/>
    <col min="6098" max="6098" width="28.109375" style="39" bestFit="1" customWidth="1"/>
    <col min="6099" max="6099" width="7.109375" style="39" bestFit="1" customWidth="1"/>
    <col min="6100" max="6100" width="10.33203125" style="39" bestFit="1" customWidth="1"/>
    <col min="6101" max="6101" width="12.33203125" style="39" bestFit="1" customWidth="1"/>
    <col min="6102" max="6102" width="13.33203125" style="39" bestFit="1" customWidth="1"/>
    <col min="6103" max="6103" width="12.33203125" style="39" customWidth="1"/>
    <col min="6104" max="6104" width="13.33203125" style="39" bestFit="1" customWidth="1"/>
    <col min="6105" max="6105" width="12.33203125" style="39" customWidth="1"/>
    <col min="6106" max="6106" width="13.33203125" style="39" bestFit="1" customWidth="1"/>
    <col min="6107" max="6107" width="12.33203125" style="39" bestFit="1" customWidth="1"/>
    <col min="6108" max="6108" width="14.44140625" style="39" customWidth="1"/>
    <col min="6109" max="6109" width="11.33203125" style="39" bestFit="1" customWidth="1"/>
    <col min="6110" max="6144" width="0" style="39" hidden="1" customWidth="1"/>
    <col min="6145" max="6145" width="8.88671875" style="39"/>
    <col min="6146" max="6146" width="11.33203125" style="39" bestFit="1" customWidth="1"/>
    <col min="6147" max="6147" width="14.33203125" style="39" bestFit="1" customWidth="1"/>
    <col min="6148" max="6352" width="8.88671875" style="39"/>
    <col min="6353" max="6353" width="28" style="39" bestFit="1" customWidth="1"/>
    <col min="6354" max="6354" width="28.109375" style="39" bestFit="1" customWidth="1"/>
    <col min="6355" max="6355" width="7.109375" style="39" bestFit="1" customWidth="1"/>
    <col min="6356" max="6356" width="10.33203125" style="39" bestFit="1" customWidth="1"/>
    <col min="6357" max="6357" width="12.33203125" style="39" bestFit="1" customWidth="1"/>
    <col min="6358" max="6358" width="13.33203125" style="39" bestFit="1" customWidth="1"/>
    <col min="6359" max="6359" width="12.33203125" style="39" customWidth="1"/>
    <col min="6360" max="6360" width="13.33203125" style="39" bestFit="1" customWidth="1"/>
    <col min="6361" max="6361" width="12.33203125" style="39" customWidth="1"/>
    <col min="6362" max="6362" width="13.33203125" style="39" bestFit="1" customWidth="1"/>
    <col min="6363" max="6363" width="12.33203125" style="39" bestFit="1" customWidth="1"/>
    <col min="6364" max="6364" width="14.44140625" style="39" customWidth="1"/>
    <col min="6365" max="6365" width="11.33203125" style="39" bestFit="1" customWidth="1"/>
    <col min="6366" max="6400" width="0" style="39" hidden="1" customWidth="1"/>
    <col min="6401" max="6401" width="8.88671875" style="39"/>
    <col min="6402" max="6402" width="11.33203125" style="39" bestFit="1" customWidth="1"/>
    <col min="6403" max="6403" width="14.33203125" style="39" bestFit="1" customWidth="1"/>
    <col min="6404" max="6608" width="8.88671875" style="39"/>
    <col min="6609" max="6609" width="28" style="39" bestFit="1" customWidth="1"/>
    <col min="6610" max="6610" width="28.109375" style="39" bestFit="1" customWidth="1"/>
    <col min="6611" max="6611" width="7.109375" style="39" bestFit="1" customWidth="1"/>
    <col min="6612" max="6612" width="10.33203125" style="39" bestFit="1" customWidth="1"/>
    <col min="6613" max="6613" width="12.33203125" style="39" bestFit="1" customWidth="1"/>
    <col min="6614" max="6614" width="13.33203125" style="39" bestFit="1" customWidth="1"/>
    <col min="6615" max="6615" width="12.33203125" style="39" customWidth="1"/>
    <col min="6616" max="6616" width="13.33203125" style="39" bestFit="1" customWidth="1"/>
    <col min="6617" max="6617" width="12.33203125" style="39" customWidth="1"/>
    <col min="6618" max="6618" width="13.33203125" style="39" bestFit="1" customWidth="1"/>
    <col min="6619" max="6619" width="12.33203125" style="39" bestFit="1" customWidth="1"/>
    <col min="6620" max="6620" width="14.44140625" style="39" customWidth="1"/>
    <col min="6621" max="6621" width="11.33203125" style="39" bestFit="1" customWidth="1"/>
    <col min="6622" max="6656" width="0" style="39" hidden="1" customWidth="1"/>
    <col min="6657" max="6657" width="8.88671875" style="39"/>
    <col min="6658" max="6658" width="11.33203125" style="39" bestFit="1" customWidth="1"/>
    <col min="6659" max="6659" width="14.33203125" style="39" bestFit="1" customWidth="1"/>
    <col min="6660" max="6864" width="8.88671875" style="39"/>
    <col min="6865" max="6865" width="28" style="39" bestFit="1" customWidth="1"/>
    <col min="6866" max="6866" width="28.109375" style="39" bestFit="1" customWidth="1"/>
    <col min="6867" max="6867" width="7.109375" style="39" bestFit="1" customWidth="1"/>
    <col min="6868" max="6868" width="10.33203125" style="39" bestFit="1" customWidth="1"/>
    <col min="6869" max="6869" width="12.33203125" style="39" bestFit="1" customWidth="1"/>
    <col min="6870" max="6870" width="13.33203125" style="39" bestFit="1" customWidth="1"/>
    <col min="6871" max="6871" width="12.33203125" style="39" customWidth="1"/>
    <col min="6872" max="6872" width="13.33203125" style="39" bestFit="1" customWidth="1"/>
    <col min="6873" max="6873" width="12.33203125" style="39" customWidth="1"/>
    <col min="6874" max="6874" width="13.33203125" style="39" bestFit="1" customWidth="1"/>
    <col min="6875" max="6875" width="12.33203125" style="39" bestFit="1" customWidth="1"/>
    <col min="6876" max="6876" width="14.44140625" style="39" customWidth="1"/>
    <col min="6877" max="6877" width="11.33203125" style="39" bestFit="1" customWidth="1"/>
    <col min="6878" max="6912" width="0" style="39" hidden="1" customWidth="1"/>
    <col min="6913" max="6913" width="8.88671875" style="39"/>
    <col min="6914" max="6914" width="11.33203125" style="39" bestFit="1" customWidth="1"/>
    <col min="6915" max="6915" width="14.33203125" style="39" bestFit="1" customWidth="1"/>
    <col min="6916" max="7120" width="8.88671875" style="39"/>
    <col min="7121" max="7121" width="28" style="39" bestFit="1" customWidth="1"/>
    <col min="7122" max="7122" width="28.109375" style="39" bestFit="1" customWidth="1"/>
    <col min="7123" max="7123" width="7.109375" style="39" bestFit="1" customWidth="1"/>
    <col min="7124" max="7124" width="10.33203125" style="39" bestFit="1" customWidth="1"/>
    <col min="7125" max="7125" width="12.33203125" style="39" bestFit="1" customWidth="1"/>
    <col min="7126" max="7126" width="13.33203125" style="39" bestFit="1" customWidth="1"/>
    <col min="7127" max="7127" width="12.33203125" style="39" customWidth="1"/>
    <col min="7128" max="7128" width="13.33203125" style="39" bestFit="1" customWidth="1"/>
    <col min="7129" max="7129" width="12.33203125" style="39" customWidth="1"/>
    <col min="7130" max="7130" width="13.33203125" style="39" bestFit="1" customWidth="1"/>
    <col min="7131" max="7131" width="12.33203125" style="39" bestFit="1" customWidth="1"/>
    <col min="7132" max="7132" width="14.44140625" style="39" customWidth="1"/>
    <col min="7133" max="7133" width="11.33203125" style="39" bestFit="1" customWidth="1"/>
    <col min="7134" max="7168" width="0" style="39" hidden="1" customWidth="1"/>
    <col min="7169" max="7169" width="8.88671875" style="39"/>
    <col min="7170" max="7170" width="11.33203125" style="39" bestFit="1" customWidth="1"/>
    <col min="7171" max="7171" width="14.33203125" style="39" bestFit="1" customWidth="1"/>
    <col min="7172" max="7376" width="8.88671875" style="39"/>
    <col min="7377" max="7377" width="28" style="39" bestFit="1" customWidth="1"/>
    <col min="7378" max="7378" width="28.109375" style="39" bestFit="1" customWidth="1"/>
    <col min="7379" max="7379" width="7.109375" style="39" bestFit="1" customWidth="1"/>
    <col min="7380" max="7380" width="10.33203125" style="39" bestFit="1" customWidth="1"/>
    <col min="7381" max="7381" width="12.33203125" style="39" bestFit="1" customWidth="1"/>
    <col min="7382" max="7382" width="13.33203125" style="39" bestFit="1" customWidth="1"/>
    <col min="7383" max="7383" width="12.33203125" style="39" customWidth="1"/>
    <col min="7384" max="7384" width="13.33203125" style="39" bestFit="1" customWidth="1"/>
    <col min="7385" max="7385" width="12.33203125" style="39" customWidth="1"/>
    <col min="7386" max="7386" width="13.33203125" style="39" bestFit="1" customWidth="1"/>
    <col min="7387" max="7387" width="12.33203125" style="39" bestFit="1" customWidth="1"/>
    <col min="7388" max="7388" width="14.44140625" style="39" customWidth="1"/>
    <col min="7389" max="7389" width="11.33203125" style="39" bestFit="1" customWidth="1"/>
    <col min="7390" max="7424" width="0" style="39" hidden="1" customWidth="1"/>
    <col min="7425" max="7425" width="8.88671875" style="39"/>
    <col min="7426" max="7426" width="11.33203125" style="39" bestFit="1" customWidth="1"/>
    <col min="7427" max="7427" width="14.33203125" style="39" bestFit="1" customWidth="1"/>
    <col min="7428" max="7632" width="8.88671875" style="39"/>
    <col min="7633" max="7633" width="28" style="39" bestFit="1" customWidth="1"/>
    <col min="7634" max="7634" width="28.109375" style="39" bestFit="1" customWidth="1"/>
    <col min="7635" max="7635" width="7.109375" style="39" bestFit="1" customWidth="1"/>
    <col min="7636" max="7636" width="10.33203125" style="39" bestFit="1" customWidth="1"/>
    <col min="7637" max="7637" width="12.33203125" style="39" bestFit="1" customWidth="1"/>
    <col min="7638" max="7638" width="13.33203125" style="39" bestFit="1" customWidth="1"/>
    <col min="7639" max="7639" width="12.33203125" style="39" customWidth="1"/>
    <col min="7640" max="7640" width="13.33203125" style="39" bestFit="1" customWidth="1"/>
    <col min="7641" max="7641" width="12.33203125" style="39" customWidth="1"/>
    <col min="7642" max="7642" width="13.33203125" style="39" bestFit="1" customWidth="1"/>
    <col min="7643" max="7643" width="12.33203125" style="39" bestFit="1" customWidth="1"/>
    <col min="7644" max="7644" width="14.44140625" style="39" customWidth="1"/>
    <col min="7645" max="7645" width="11.33203125" style="39" bestFit="1" customWidth="1"/>
    <col min="7646" max="7680" width="0" style="39" hidden="1" customWidth="1"/>
    <col min="7681" max="7681" width="8.88671875" style="39"/>
    <col min="7682" max="7682" width="11.33203125" style="39" bestFit="1" customWidth="1"/>
    <col min="7683" max="7683" width="14.33203125" style="39" bestFit="1" customWidth="1"/>
    <col min="7684" max="7888" width="8.88671875" style="39"/>
    <col min="7889" max="7889" width="28" style="39" bestFit="1" customWidth="1"/>
    <col min="7890" max="7890" width="28.109375" style="39" bestFit="1" customWidth="1"/>
    <col min="7891" max="7891" width="7.109375" style="39" bestFit="1" customWidth="1"/>
    <col min="7892" max="7892" width="10.33203125" style="39" bestFit="1" customWidth="1"/>
    <col min="7893" max="7893" width="12.33203125" style="39" bestFit="1" customWidth="1"/>
    <col min="7894" max="7894" width="13.33203125" style="39" bestFit="1" customWidth="1"/>
    <col min="7895" max="7895" width="12.33203125" style="39" customWidth="1"/>
    <col min="7896" max="7896" width="13.33203125" style="39" bestFit="1" customWidth="1"/>
    <col min="7897" max="7897" width="12.33203125" style="39" customWidth="1"/>
    <col min="7898" max="7898" width="13.33203125" style="39" bestFit="1" customWidth="1"/>
    <col min="7899" max="7899" width="12.33203125" style="39" bestFit="1" customWidth="1"/>
    <col min="7900" max="7900" width="14.44140625" style="39" customWidth="1"/>
    <col min="7901" max="7901" width="11.33203125" style="39" bestFit="1" customWidth="1"/>
    <col min="7902" max="7936" width="0" style="39" hidden="1" customWidth="1"/>
    <col min="7937" max="7937" width="8.88671875" style="39"/>
    <col min="7938" max="7938" width="11.33203125" style="39" bestFit="1" customWidth="1"/>
    <col min="7939" max="7939" width="14.33203125" style="39" bestFit="1" customWidth="1"/>
    <col min="7940" max="8144" width="8.88671875" style="39"/>
    <col min="8145" max="8145" width="28" style="39" bestFit="1" customWidth="1"/>
    <col min="8146" max="8146" width="28.109375" style="39" bestFit="1" customWidth="1"/>
    <col min="8147" max="8147" width="7.109375" style="39" bestFit="1" customWidth="1"/>
    <col min="8148" max="8148" width="10.33203125" style="39" bestFit="1" customWidth="1"/>
    <col min="8149" max="8149" width="12.33203125" style="39" bestFit="1" customWidth="1"/>
    <col min="8150" max="8150" width="13.33203125" style="39" bestFit="1" customWidth="1"/>
    <col min="8151" max="8151" width="12.33203125" style="39" customWidth="1"/>
    <col min="8152" max="8152" width="13.33203125" style="39" bestFit="1" customWidth="1"/>
    <col min="8153" max="8153" width="12.33203125" style="39" customWidth="1"/>
    <col min="8154" max="8154" width="13.33203125" style="39" bestFit="1" customWidth="1"/>
    <col min="8155" max="8155" width="12.33203125" style="39" bestFit="1" customWidth="1"/>
    <col min="8156" max="8156" width="14.44140625" style="39" customWidth="1"/>
    <col min="8157" max="8157" width="11.33203125" style="39" bestFit="1" customWidth="1"/>
    <col min="8158" max="8192" width="0" style="39" hidden="1" customWidth="1"/>
    <col min="8193" max="8193" width="8.88671875" style="39"/>
    <col min="8194" max="8194" width="11.33203125" style="39" bestFit="1" customWidth="1"/>
    <col min="8195" max="8195" width="14.33203125" style="39" bestFit="1" customWidth="1"/>
    <col min="8196" max="8400" width="8.88671875" style="39"/>
    <col min="8401" max="8401" width="28" style="39" bestFit="1" customWidth="1"/>
    <col min="8402" max="8402" width="28.109375" style="39" bestFit="1" customWidth="1"/>
    <col min="8403" max="8403" width="7.109375" style="39" bestFit="1" customWidth="1"/>
    <col min="8404" max="8404" width="10.33203125" style="39" bestFit="1" customWidth="1"/>
    <col min="8405" max="8405" width="12.33203125" style="39" bestFit="1" customWidth="1"/>
    <col min="8406" max="8406" width="13.33203125" style="39" bestFit="1" customWidth="1"/>
    <col min="8407" max="8407" width="12.33203125" style="39" customWidth="1"/>
    <col min="8408" max="8408" width="13.33203125" style="39" bestFit="1" customWidth="1"/>
    <col min="8409" max="8409" width="12.33203125" style="39" customWidth="1"/>
    <col min="8410" max="8410" width="13.33203125" style="39" bestFit="1" customWidth="1"/>
    <col min="8411" max="8411" width="12.33203125" style="39" bestFit="1" customWidth="1"/>
    <col min="8412" max="8412" width="14.44140625" style="39" customWidth="1"/>
    <col min="8413" max="8413" width="11.33203125" style="39" bestFit="1" customWidth="1"/>
    <col min="8414" max="8448" width="0" style="39" hidden="1" customWidth="1"/>
    <col min="8449" max="8449" width="8.88671875" style="39"/>
    <col min="8450" max="8450" width="11.33203125" style="39" bestFit="1" customWidth="1"/>
    <col min="8451" max="8451" width="14.33203125" style="39" bestFit="1" customWidth="1"/>
    <col min="8452" max="8656" width="8.88671875" style="39"/>
    <col min="8657" max="8657" width="28" style="39" bestFit="1" customWidth="1"/>
    <col min="8658" max="8658" width="28.109375" style="39" bestFit="1" customWidth="1"/>
    <col min="8659" max="8659" width="7.109375" style="39" bestFit="1" customWidth="1"/>
    <col min="8660" max="8660" width="10.33203125" style="39" bestFit="1" customWidth="1"/>
    <col min="8661" max="8661" width="12.33203125" style="39" bestFit="1" customWidth="1"/>
    <col min="8662" max="8662" width="13.33203125" style="39" bestFit="1" customWidth="1"/>
    <col min="8663" max="8663" width="12.33203125" style="39" customWidth="1"/>
    <col min="8664" max="8664" width="13.33203125" style="39" bestFit="1" customWidth="1"/>
    <col min="8665" max="8665" width="12.33203125" style="39" customWidth="1"/>
    <col min="8666" max="8666" width="13.33203125" style="39" bestFit="1" customWidth="1"/>
    <col min="8667" max="8667" width="12.33203125" style="39" bestFit="1" customWidth="1"/>
    <col min="8668" max="8668" width="14.44140625" style="39" customWidth="1"/>
    <col min="8669" max="8669" width="11.33203125" style="39" bestFit="1" customWidth="1"/>
    <col min="8670" max="8704" width="0" style="39" hidden="1" customWidth="1"/>
    <col min="8705" max="8705" width="8.88671875" style="39"/>
    <col min="8706" max="8706" width="11.33203125" style="39" bestFit="1" customWidth="1"/>
    <col min="8707" max="8707" width="14.33203125" style="39" bestFit="1" customWidth="1"/>
    <col min="8708" max="8912" width="8.88671875" style="39"/>
    <col min="8913" max="8913" width="28" style="39" bestFit="1" customWidth="1"/>
    <col min="8914" max="8914" width="28.109375" style="39" bestFit="1" customWidth="1"/>
    <col min="8915" max="8915" width="7.109375" style="39" bestFit="1" customWidth="1"/>
    <col min="8916" max="8916" width="10.33203125" style="39" bestFit="1" customWidth="1"/>
    <col min="8917" max="8917" width="12.33203125" style="39" bestFit="1" customWidth="1"/>
    <col min="8918" max="8918" width="13.33203125" style="39" bestFit="1" customWidth="1"/>
    <col min="8919" max="8919" width="12.33203125" style="39" customWidth="1"/>
    <col min="8920" max="8920" width="13.33203125" style="39" bestFit="1" customWidth="1"/>
    <col min="8921" max="8921" width="12.33203125" style="39" customWidth="1"/>
    <col min="8922" max="8922" width="13.33203125" style="39" bestFit="1" customWidth="1"/>
    <col min="8923" max="8923" width="12.33203125" style="39" bestFit="1" customWidth="1"/>
    <col min="8924" max="8924" width="14.44140625" style="39" customWidth="1"/>
    <col min="8925" max="8925" width="11.33203125" style="39" bestFit="1" customWidth="1"/>
    <col min="8926" max="8960" width="0" style="39" hidden="1" customWidth="1"/>
    <col min="8961" max="8961" width="8.88671875" style="39"/>
    <col min="8962" max="8962" width="11.33203125" style="39" bestFit="1" customWidth="1"/>
    <col min="8963" max="8963" width="14.33203125" style="39" bestFit="1" customWidth="1"/>
    <col min="8964" max="9168" width="8.88671875" style="39"/>
    <col min="9169" max="9169" width="28" style="39" bestFit="1" customWidth="1"/>
    <col min="9170" max="9170" width="28.109375" style="39" bestFit="1" customWidth="1"/>
    <col min="9171" max="9171" width="7.109375" style="39" bestFit="1" customWidth="1"/>
    <col min="9172" max="9172" width="10.33203125" style="39" bestFit="1" customWidth="1"/>
    <col min="9173" max="9173" width="12.33203125" style="39" bestFit="1" customWidth="1"/>
    <col min="9174" max="9174" width="13.33203125" style="39" bestFit="1" customWidth="1"/>
    <col min="9175" max="9175" width="12.33203125" style="39" customWidth="1"/>
    <col min="9176" max="9176" width="13.33203125" style="39" bestFit="1" customWidth="1"/>
    <col min="9177" max="9177" width="12.33203125" style="39" customWidth="1"/>
    <col min="9178" max="9178" width="13.33203125" style="39" bestFit="1" customWidth="1"/>
    <col min="9179" max="9179" width="12.33203125" style="39" bestFit="1" customWidth="1"/>
    <col min="9180" max="9180" width="14.44140625" style="39" customWidth="1"/>
    <col min="9181" max="9181" width="11.33203125" style="39" bestFit="1" customWidth="1"/>
    <col min="9182" max="9216" width="0" style="39" hidden="1" customWidth="1"/>
    <col min="9217" max="9217" width="8.88671875" style="39"/>
    <col min="9218" max="9218" width="11.33203125" style="39" bestFit="1" customWidth="1"/>
    <col min="9219" max="9219" width="14.33203125" style="39" bestFit="1" customWidth="1"/>
    <col min="9220" max="9424" width="8.88671875" style="39"/>
    <col min="9425" max="9425" width="28" style="39" bestFit="1" customWidth="1"/>
    <col min="9426" max="9426" width="28.109375" style="39" bestFit="1" customWidth="1"/>
    <col min="9427" max="9427" width="7.109375" style="39" bestFit="1" customWidth="1"/>
    <col min="9428" max="9428" width="10.33203125" style="39" bestFit="1" customWidth="1"/>
    <col min="9429" max="9429" width="12.33203125" style="39" bestFit="1" customWidth="1"/>
    <col min="9430" max="9430" width="13.33203125" style="39" bestFit="1" customWidth="1"/>
    <col min="9431" max="9431" width="12.33203125" style="39" customWidth="1"/>
    <col min="9432" max="9432" width="13.33203125" style="39" bestFit="1" customWidth="1"/>
    <col min="9433" max="9433" width="12.33203125" style="39" customWidth="1"/>
    <col min="9434" max="9434" width="13.33203125" style="39" bestFit="1" customWidth="1"/>
    <col min="9435" max="9435" width="12.33203125" style="39" bestFit="1" customWidth="1"/>
    <col min="9436" max="9436" width="14.44140625" style="39" customWidth="1"/>
    <col min="9437" max="9437" width="11.33203125" style="39" bestFit="1" customWidth="1"/>
    <col min="9438" max="9472" width="0" style="39" hidden="1" customWidth="1"/>
    <col min="9473" max="9473" width="8.88671875" style="39"/>
    <col min="9474" max="9474" width="11.33203125" style="39" bestFit="1" customWidth="1"/>
    <col min="9475" max="9475" width="14.33203125" style="39" bestFit="1" customWidth="1"/>
    <col min="9476" max="9680" width="8.88671875" style="39"/>
    <col min="9681" max="9681" width="28" style="39" bestFit="1" customWidth="1"/>
    <col min="9682" max="9682" width="28.109375" style="39" bestFit="1" customWidth="1"/>
    <col min="9683" max="9683" width="7.109375" style="39" bestFit="1" customWidth="1"/>
    <col min="9684" max="9684" width="10.33203125" style="39" bestFit="1" customWidth="1"/>
    <col min="9685" max="9685" width="12.33203125" style="39" bestFit="1" customWidth="1"/>
    <col min="9686" max="9686" width="13.33203125" style="39" bestFit="1" customWidth="1"/>
    <col min="9687" max="9687" width="12.33203125" style="39" customWidth="1"/>
    <col min="9688" max="9688" width="13.33203125" style="39" bestFit="1" customWidth="1"/>
    <col min="9689" max="9689" width="12.33203125" style="39" customWidth="1"/>
    <col min="9690" max="9690" width="13.33203125" style="39" bestFit="1" customWidth="1"/>
    <col min="9691" max="9691" width="12.33203125" style="39" bestFit="1" customWidth="1"/>
    <col min="9692" max="9692" width="14.44140625" style="39" customWidth="1"/>
    <col min="9693" max="9693" width="11.33203125" style="39" bestFit="1" customWidth="1"/>
    <col min="9694" max="9728" width="0" style="39" hidden="1" customWidth="1"/>
    <col min="9729" max="9729" width="8.88671875" style="39"/>
    <col min="9730" max="9730" width="11.33203125" style="39" bestFit="1" customWidth="1"/>
    <col min="9731" max="9731" width="14.33203125" style="39" bestFit="1" customWidth="1"/>
    <col min="9732" max="9936" width="8.88671875" style="39"/>
    <col min="9937" max="9937" width="28" style="39" bestFit="1" customWidth="1"/>
    <col min="9938" max="9938" width="28.109375" style="39" bestFit="1" customWidth="1"/>
    <col min="9939" max="9939" width="7.109375" style="39" bestFit="1" customWidth="1"/>
    <col min="9940" max="9940" width="10.33203125" style="39" bestFit="1" customWidth="1"/>
    <col min="9941" max="9941" width="12.33203125" style="39" bestFit="1" customWidth="1"/>
    <col min="9942" max="9942" width="13.33203125" style="39" bestFit="1" customWidth="1"/>
    <col min="9943" max="9943" width="12.33203125" style="39" customWidth="1"/>
    <col min="9944" max="9944" width="13.33203125" style="39" bestFit="1" customWidth="1"/>
    <col min="9945" max="9945" width="12.33203125" style="39" customWidth="1"/>
    <col min="9946" max="9946" width="13.33203125" style="39" bestFit="1" customWidth="1"/>
    <col min="9947" max="9947" width="12.33203125" style="39" bestFit="1" customWidth="1"/>
    <col min="9948" max="9948" width="14.44140625" style="39" customWidth="1"/>
    <col min="9949" max="9949" width="11.33203125" style="39" bestFit="1" customWidth="1"/>
    <col min="9950" max="9984" width="0" style="39" hidden="1" customWidth="1"/>
    <col min="9985" max="9985" width="8.88671875" style="39"/>
    <col min="9986" max="9986" width="11.33203125" style="39" bestFit="1" customWidth="1"/>
    <col min="9987" max="9987" width="14.33203125" style="39" bestFit="1" customWidth="1"/>
    <col min="9988" max="10192" width="8.88671875" style="39"/>
    <col min="10193" max="10193" width="28" style="39" bestFit="1" customWidth="1"/>
    <col min="10194" max="10194" width="28.109375" style="39" bestFit="1" customWidth="1"/>
    <col min="10195" max="10195" width="7.109375" style="39" bestFit="1" customWidth="1"/>
    <col min="10196" max="10196" width="10.33203125" style="39" bestFit="1" customWidth="1"/>
    <col min="10197" max="10197" width="12.33203125" style="39" bestFit="1" customWidth="1"/>
    <col min="10198" max="10198" width="13.33203125" style="39" bestFit="1" customWidth="1"/>
    <col min="10199" max="10199" width="12.33203125" style="39" customWidth="1"/>
    <col min="10200" max="10200" width="13.33203125" style="39" bestFit="1" customWidth="1"/>
    <col min="10201" max="10201" width="12.33203125" style="39" customWidth="1"/>
    <col min="10202" max="10202" width="13.33203125" style="39" bestFit="1" customWidth="1"/>
    <col min="10203" max="10203" width="12.33203125" style="39" bestFit="1" customWidth="1"/>
    <col min="10204" max="10204" width="14.44140625" style="39" customWidth="1"/>
    <col min="10205" max="10205" width="11.33203125" style="39" bestFit="1" customWidth="1"/>
    <col min="10206" max="10240" width="0" style="39" hidden="1" customWidth="1"/>
    <col min="10241" max="10241" width="8.88671875" style="39"/>
    <col min="10242" max="10242" width="11.33203125" style="39" bestFit="1" customWidth="1"/>
    <col min="10243" max="10243" width="14.33203125" style="39" bestFit="1" customWidth="1"/>
    <col min="10244" max="10448" width="8.88671875" style="39"/>
    <col min="10449" max="10449" width="28" style="39" bestFit="1" customWidth="1"/>
    <col min="10450" max="10450" width="28.109375" style="39" bestFit="1" customWidth="1"/>
    <col min="10451" max="10451" width="7.109375" style="39" bestFit="1" customWidth="1"/>
    <col min="10452" max="10452" width="10.33203125" style="39" bestFit="1" customWidth="1"/>
    <col min="10453" max="10453" width="12.33203125" style="39" bestFit="1" customWidth="1"/>
    <col min="10454" max="10454" width="13.33203125" style="39" bestFit="1" customWidth="1"/>
    <col min="10455" max="10455" width="12.33203125" style="39" customWidth="1"/>
    <col min="10456" max="10456" width="13.33203125" style="39" bestFit="1" customWidth="1"/>
    <col min="10457" max="10457" width="12.33203125" style="39" customWidth="1"/>
    <col min="10458" max="10458" width="13.33203125" style="39" bestFit="1" customWidth="1"/>
    <col min="10459" max="10459" width="12.33203125" style="39" bestFit="1" customWidth="1"/>
    <col min="10460" max="10460" width="14.44140625" style="39" customWidth="1"/>
    <col min="10461" max="10461" width="11.33203125" style="39" bestFit="1" customWidth="1"/>
    <col min="10462" max="10496" width="0" style="39" hidden="1" customWidth="1"/>
    <col min="10497" max="10497" width="8.88671875" style="39"/>
    <col min="10498" max="10498" width="11.33203125" style="39" bestFit="1" customWidth="1"/>
    <col min="10499" max="10499" width="14.33203125" style="39" bestFit="1" customWidth="1"/>
    <col min="10500" max="10704" width="8.88671875" style="39"/>
    <col min="10705" max="10705" width="28" style="39" bestFit="1" customWidth="1"/>
    <col min="10706" max="10706" width="28.109375" style="39" bestFit="1" customWidth="1"/>
    <col min="10707" max="10707" width="7.109375" style="39" bestFit="1" customWidth="1"/>
    <col min="10708" max="10708" width="10.33203125" style="39" bestFit="1" customWidth="1"/>
    <col min="10709" max="10709" width="12.33203125" style="39" bestFit="1" customWidth="1"/>
    <col min="10710" max="10710" width="13.33203125" style="39" bestFit="1" customWidth="1"/>
    <col min="10711" max="10711" width="12.33203125" style="39" customWidth="1"/>
    <col min="10712" max="10712" width="13.33203125" style="39" bestFit="1" customWidth="1"/>
    <col min="10713" max="10713" width="12.33203125" style="39" customWidth="1"/>
    <col min="10714" max="10714" width="13.33203125" style="39" bestFit="1" customWidth="1"/>
    <col min="10715" max="10715" width="12.33203125" style="39" bestFit="1" customWidth="1"/>
    <col min="10716" max="10716" width="14.44140625" style="39" customWidth="1"/>
    <col min="10717" max="10717" width="11.33203125" style="39" bestFit="1" customWidth="1"/>
    <col min="10718" max="10752" width="0" style="39" hidden="1" customWidth="1"/>
    <col min="10753" max="10753" width="8.88671875" style="39"/>
    <col min="10754" max="10754" width="11.33203125" style="39" bestFit="1" customWidth="1"/>
    <col min="10755" max="10755" width="14.33203125" style="39" bestFit="1" customWidth="1"/>
    <col min="10756" max="10960" width="8.88671875" style="39"/>
    <col min="10961" max="10961" width="28" style="39" bestFit="1" customWidth="1"/>
    <col min="10962" max="10962" width="28.109375" style="39" bestFit="1" customWidth="1"/>
    <col min="10963" max="10963" width="7.109375" style="39" bestFit="1" customWidth="1"/>
    <col min="10964" max="10964" width="10.33203125" style="39" bestFit="1" customWidth="1"/>
    <col min="10965" max="10965" width="12.33203125" style="39" bestFit="1" customWidth="1"/>
    <col min="10966" max="10966" width="13.33203125" style="39" bestFit="1" customWidth="1"/>
    <col min="10967" max="10967" width="12.33203125" style="39" customWidth="1"/>
    <col min="10968" max="10968" width="13.33203125" style="39" bestFit="1" customWidth="1"/>
    <col min="10969" max="10969" width="12.33203125" style="39" customWidth="1"/>
    <col min="10970" max="10970" width="13.33203125" style="39" bestFit="1" customWidth="1"/>
    <col min="10971" max="10971" width="12.33203125" style="39" bestFit="1" customWidth="1"/>
    <col min="10972" max="10972" width="14.44140625" style="39" customWidth="1"/>
    <col min="10973" max="10973" width="11.33203125" style="39" bestFit="1" customWidth="1"/>
    <col min="10974" max="11008" width="0" style="39" hidden="1" customWidth="1"/>
    <col min="11009" max="11009" width="8.88671875" style="39"/>
    <col min="11010" max="11010" width="11.33203125" style="39" bestFit="1" customWidth="1"/>
    <col min="11011" max="11011" width="14.33203125" style="39" bestFit="1" customWidth="1"/>
    <col min="11012" max="11216" width="8.88671875" style="39"/>
    <col min="11217" max="11217" width="28" style="39" bestFit="1" customWidth="1"/>
    <col min="11218" max="11218" width="28.109375" style="39" bestFit="1" customWidth="1"/>
    <col min="11219" max="11219" width="7.109375" style="39" bestFit="1" customWidth="1"/>
    <col min="11220" max="11220" width="10.33203125" style="39" bestFit="1" customWidth="1"/>
    <col min="11221" max="11221" width="12.33203125" style="39" bestFit="1" customWidth="1"/>
    <col min="11222" max="11222" width="13.33203125" style="39" bestFit="1" customWidth="1"/>
    <col min="11223" max="11223" width="12.33203125" style="39" customWidth="1"/>
    <col min="11224" max="11224" width="13.33203125" style="39" bestFit="1" customWidth="1"/>
    <col min="11225" max="11225" width="12.33203125" style="39" customWidth="1"/>
    <col min="11226" max="11226" width="13.33203125" style="39" bestFit="1" customWidth="1"/>
    <col min="11227" max="11227" width="12.33203125" style="39" bestFit="1" customWidth="1"/>
    <col min="11228" max="11228" width="14.44140625" style="39" customWidth="1"/>
    <col min="11229" max="11229" width="11.33203125" style="39" bestFit="1" customWidth="1"/>
    <col min="11230" max="11264" width="0" style="39" hidden="1" customWidth="1"/>
    <col min="11265" max="11265" width="8.88671875" style="39"/>
    <col min="11266" max="11266" width="11.33203125" style="39" bestFit="1" customWidth="1"/>
    <col min="11267" max="11267" width="14.33203125" style="39" bestFit="1" customWidth="1"/>
    <col min="11268" max="11472" width="8.88671875" style="39"/>
    <col min="11473" max="11473" width="28" style="39" bestFit="1" customWidth="1"/>
    <col min="11474" max="11474" width="28.109375" style="39" bestFit="1" customWidth="1"/>
    <col min="11475" max="11475" width="7.109375" style="39" bestFit="1" customWidth="1"/>
    <col min="11476" max="11476" width="10.33203125" style="39" bestFit="1" customWidth="1"/>
    <col min="11477" max="11477" width="12.33203125" style="39" bestFit="1" customWidth="1"/>
    <col min="11478" max="11478" width="13.33203125" style="39" bestFit="1" customWidth="1"/>
    <col min="11479" max="11479" width="12.33203125" style="39" customWidth="1"/>
    <col min="11480" max="11480" width="13.33203125" style="39" bestFit="1" customWidth="1"/>
    <col min="11481" max="11481" width="12.33203125" style="39" customWidth="1"/>
    <col min="11482" max="11482" width="13.33203125" style="39" bestFit="1" customWidth="1"/>
    <col min="11483" max="11483" width="12.33203125" style="39" bestFit="1" customWidth="1"/>
    <col min="11484" max="11484" width="14.44140625" style="39" customWidth="1"/>
    <col min="11485" max="11485" width="11.33203125" style="39" bestFit="1" customWidth="1"/>
    <col min="11486" max="11520" width="0" style="39" hidden="1" customWidth="1"/>
    <col min="11521" max="11521" width="8.88671875" style="39"/>
    <col min="11522" max="11522" width="11.33203125" style="39" bestFit="1" customWidth="1"/>
    <col min="11523" max="11523" width="14.33203125" style="39" bestFit="1" customWidth="1"/>
    <col min="11524" max="11728" width="8.88671875" style="39"/>
    <col min="11729" max="11729" width="28" style="39" bestFit="1" customWidth="1"/>
    <col min="11730" max="11730" width="28.109375" style="39" bestFit="1" customWidth="1"/>
    <col min="11731" max="11731" width="7.109375" style="39" bestFit="1" customWidth="1"/>
    <col min="11732" max="11732" width="10.33203125" style="39" bestFit="1" customWidth="1"/>
    <col min="11733" max="11733" width="12.33203125" style="39" bestFit="1" customWidth="1"/>
    <col min="11734" max="11734" width="13.33203125" style="39" bestFit="1" customWidth="1"/>
    <col min="11735" max="11735" width="12.33203125" style="39" customWidth="1"/>
    <col min="11736" max="11736" width="13.33203125" style="39" bestFit="1" customWidth="1"/>
    <col min="11737" max="11737" width="12.33203125" style="39" customWidth="1"/>
    <col min="11738" max="11738" width="13.33203125" style="39" bestFit="1" customWidth="1"/>
    <col min="11739" max="11739" width="12.33203125" style="39" bestFit="1" customWidth="1"/>
    <col min="11740" max="11740" width="14.44140625" style="39" customWidth="1"/>
    <col min="11741" max="11741" width="11.33203125" style="39" bestFit="1" customWidth="1"/>
    <col min="11742" max="11776" width="0" style="39" hidden="1" customWidth="1"/>
    <col min="11777" max="11777" width="8.88671875" style="39"/>
    <col min="11778" max="11778" width="11.33203125" style="39" bestFit="1" customWidth="1"/>
    <col min="11779" max="11779" width="14.33203125" style="39" bestFit="1" customWidth="1"/>
    <col min="11780" max="11984" width="8.88671875" style="39"/>
    <col min="11985" max="11985" width="28" style="39" bestFit="1" customWidth="1"/>
    <col min="11986" max="11986" width="28.109375" style="39" bestFit="1" customWidth="1"/>
    <col min="11987" max="11987" width="7.109375" style="39" bestFit="1" customWidth="1"/>
    <col min="11988" max="11988" width="10.33203125" style="39" bestFit="1" customWidth="1"/>
    <col min="11989" max="11989" width="12.33203125" style="39" bestFit="1" customWidth="1"/>
    <col min="11990" max="11990" width="13.33203125" style="39" bestFit="1" customWidth="1"/>
    <col min="11991" max="11991" width="12.33203125" style="39" customWidth="1"/>
    <col min="11992" max="11992" width="13.33203125" style="39" bestFit="1" customWidth="1"/>
    <col min="11993" max="11993" width="12.33203125" style="39" customWidth="1"/>
    <col min="11994" max="11994" width="13.33203125" style="39" bestFit="1" customWidth="1"/>
    <col min="11995" max="11995" width="12.33203125" style="39" bestFit="1" customWidth="1"/>
    <col min="11996" max="11996" width="14.44140625" style="39" customWidth="1"/>
    <col min="11997" max="11997" width="11.33203125" style="39" bestFit="1" customWidth="1"/>
    <col min="11998" max="12032" width="0" style="39" hidden="1" customWidth="1"/>
    <col min="12033" max="12033" width="8.88671875" style="39"/>
    <col min="12034" max="12034" width="11.33203125" style="39" bestFit="1" customWidth="1"/>
    <col min="12035" max="12035" width="14.33203125" style="39" bestFit="1" customWidth="1"/>
    <col min="12036" max="12240" width="8.88671875" style="39"/>
    <col min="12241" max="12241" width="28" style="39" bestFit="1" customWidth="1"/>
    <col min="12242" max="12242" width="28.109375" style="39" bestFit="1" customWidth="1"/>
    <col min="12243" max="12243" width="7.109375" style="39" bestFit="1" customWidth="1"/>
    <col min="12244" max="12244" width="10.33203125" style="39" bestFit="1" customWidth="1"/>
    <col min="12245" max="12245" width="12.33203125" style="39" bestFit="1" customWidth="1"/>
    <col min="12246" max="12246" width="13.33203125" style="39" bestFit="1" customWidth="1"/>
    <col min="12247" max="12247" width="12.33203125" style="39" customWidth="1"/>
    <col min="12248" max="12248" width="13.33203125" style="39" bestFit="1" customWidth="1"/>
    <col min="12249" max="12249" width="12.33203125" style="39" customWidth="1"/>
    <col min="12250" max="12250" width="13.33203125" style="39" bestFit="1" customWidth="1"/>
    <col min="12251" max="12251" width="12.33203125" style="39" bestFit="1" customWidth="1"/>
    <col min="12252" max="12252" width="14.44140625" style="39" customWidth="1"/>
    <col min="12253" max="12253" width="11.33203125" style="39" bestFit="1" customWidth="1"/>
    <col min="12254" max="12288" width="0" style="39" hidden="1" customWidth="1"/>
    <col min="12289" max="12289" width="8.88671875" style="39"/>
    <col min="12290" max="12290" width="11.33203125" style="39" bestFit="1" customWidth="1"/>
    <col min="12291" max="12291" width="14.33203125" style="39" bestFit="1" customWidth="1"/>
    <col min="12292" max="12496" width="8.88671875" style="39"/>
    <col min="12497" max="12497" width="28" style="39" bestFit="1" customWidth="1"/>
    <col min="12498" max="12498" width="28.109375" style="39" bestFit="1" customWidth="1"/>
    <col min="12499" max="12499" width="7.109375" style="39" bestFit="1" customWidth="1"/>
    <col min="12500" max="12500" width="10.33203125" style="39" bestFit="1" customWidth="1"/>
    <col min="12501" max="12501" width="12.33203125" style="39" bestFit="1" customWidth="1"/>
    <col min="12502" max="12502" width="13.33203125" style="39" bestFit="1" customWidth="1"/>
    <col min="12503" max="12503" width="12.33203125" style="39" customWidth="1"/>
    <col min="12504" max="12504" width="13.33203125" style="39" bestFit="1" customWidth="1"/>
    <col min="12505" max="12505" width="12.33203125" style="39" customWidth="1"/>
    <col min="12506" max="12506" width="13.33203125" style="39" bestFit="1" customWidth="1"/>
    <col min="12507" max="12507" width="12.33203125" style="39" bestFit="1" customWidth="1"/>
    <col min="12508" max="12508" width="14.44140625" style="39" customWidth="1"/>
    <col min="12509" max="12509" width="11.33203125" style="39" bestFit="1" customWidth="1"/>
    <col min="12510" max="12544" width="0" style="39" hidden="1" customWidth="1"/>
    <col min="12545" max="12545" width="8.88671875" style="39"/>
    <col min="12546" max="12546" width="11.33203125" style="39" bestFit="1" customWidth="1"/>
    <col min="12547" max="12547" width="14.33203125" style="39" bestFit="1" customWidth="1"/>
    <col min="12548" max="12752" width="8.88671875" style="39"/>
    <col min="12753" max="12753" width="28" style="39" bestFit="1" customWidth="1"/>
    <col min="12754" max="12754" width="28.109375" style="39" bestFit="1" customWidth="1"/>
    <col min="12755" max="12755" width="7.109375" style="39" bestFit="1" customWidth="1"/>
    <col min="12756" max="12756" width="10.33203125" style="39" bestFit="1" customWidth="1"/>
    <col min="12757" max="12757" width="12.33203125" style="39" bestFit="1" customWidth="1"/>
    <col min="12758" max="12758" width="13.33203125" style="39" bestFit="1" customWidth="1"/>
    <col min="12759" max="12759" width="12.33203125" style="39" customWidth="1"/>
    <col min="12760" max="12760" width="13.33203125" style="39" bestFit="1" customWidth="1"/>
    <col min="12761" max="12761" width="12.33203125" style="39" customWidth="1"/>
    <col min="12762" max="12762" width="13.33203125" style="39" bestFit="1" customWidth="1"/>
    <col min="12763" max="12763" width="12.33203125" style="39" bestFit="1" customWidth="1"/>
    <col min="12764" max="12764" width="14.44140625" style="39" customWidth="1"/>
    <col min="12765" max="12765" width="11.33203125" style="39" bestFit="1" customWidth="1"/>
    <col min="12766" max="12800" width="0" style="39" hidden="1" customWidth="1"/>
    <col min="12801" max="12801" width="8.88671875" style="39"/>
    <col min="12802" max="12802" width="11.33203125" style="39" bestFit="1" customWidth="1"/>
    <col min="12803" max="12803" width="14.33203125" style="39" bestFit="1" customWidth="1"/>
    <col min="12804" max="13008" width="8.88671875" style="39"/>
    <col min="13009" max="13009" width="28" style="39" bestFit="1" customWidth="1"/>
    <col min="13010" max="13010" width="28.109375" style="39" bestFit="1" customWidth="1"/>
    <col min="13011" max="13011" width="7.109375" style="39" bestFit="1" customWidth="1"/>
    <col min="13012" max="13012" width="10.33203125" style="39" bestFit="1" customWidth="1"/>
    <col min="13013" max="13013" width="12.33203125" style="39" bestFit="1" customWidth="1"/>
    <col min="13014" max="13014" width="13.33203125" style="39" bestFit="1" customWidth="1"/>
    <col min="13015" max="13015" width="12.33203125" style="39" customWidth="1"/>
    <col min="13016" max="13016" width="13.33203125" style="39" bestFit="1" customWidth="1"/>
    <col min="13017" max="13017" width="12.33203125" style="39" customWidth="1"/>
    <col min="13018" max="13018" width="13.33203125" style="39" bestFit="1" customWidth="1"/>
    <col min="13019" max="13019" width="12.33203125" style="39" bestFit="1" customWidth="1"/>
    <col min="13020" max="13020" width="14.44140625" style="39" customWidth="1"/>
    <col min="13021" max="13021" width="11.33203125" style="39" bestFit="1" customWidth="1"/>
    <col min="13022" max="13056" width="0" style="39" hidden="1" customWidth="1"/>
    <col min="13057" max="13057" width="8.88671875" style="39"/>
    <col min="13058" max="13058" width="11.33203125" style="39" bestFit="1" customWidth="1"/>
    <col min="13059" max="13059" width="14.33203125" style="39" bestFit="1" customWidth="1"/>
    <col min="13060" max="13264" width="8.88671875" style="39"/>
    <col min="13265" max="13265" width="28" style="39" bestFit="1" customWidth="1"/>
    <col min="13266" max="13266" width="28.109375" style="39" bestFit="1" customWidth="1"/>
    <col min="13267" max="13267" width="7.109375" style="39" bestFit="1" customWidth="1"/>
    <col min="13268" max="13268" width="10.33203125" style="39" bestFit="1" customWidth="1"/>
    <col min="13269" max="13269" width="12.33203125" style="39" bestFit="1" customWidth="1"/>
    <col min="13270" max="13270" width="13.33203125" style="39" bestFit="1" customWidth="1"/>
    <col min="13271" max="13271" width="12.33203125" style="39" customWidth="1"/>
    <col min="13272" max="13272" width="13.33203125" style="39" bestFit="1" customWidth="1"/>
    <col min="13273" max="13273" width="12.33203125" style="39" customWidth="1"/>
    <col min="13274" max="13274" width="13.33203125" style="39" bestFit="1" customWidth="1"/>
    <col min="13275" max="13275" width="12.33203125" style="39" bestFit="1" customWidth="1"/>
    <col min="13276" max="13276" width="14.44140625" style="39" customWidth="1"/>
    <col min="13277" max="13277" width="11.33203125" style="39" bestFit="1" customWidth="1"/>
    <col min="13278" max="13312" width="0" style="39" hidden="1" customWidth="1"/>
    <col min="13313" max="13313" width="8.88671875" style="39"/>
    <col min="13314" max="13314" width="11.33203125" style="39" bestFit="1" customWidth="1"/>
    <col min="13315" max="13315" width="14.33203125" style="39" bestFit="1" customWidth="1"/>
    <col min="13316" max="13520" width="8.88671875" style="39"/>
    <col min="13521" max="13521" width="28" style="39" bestFit="1" customWidth="1"/>
    <col min="13522" max="13522" width="28.109375" style="39" bestFit="1" customWidth="1"/>
    <col min="13523" max="13523" width="7.109375" style="39" bestFit="1" customWidth="1"/>
    <col min="13524" max="13524" width="10.33203125" style="39" bestFit="1" customWidth="1"/>
    <col min="13525" max="13525" width="12.33203125" style="39" bestFit="1" customWidth="1"/>
    <col min="13526" max="13526" width="13.33203125" style="39" bestFit="1" customWidth="1"/>
    <col min="13527" max="13527" width="12.33203125" style="39" customWidth="1"/>
    <col min="13528" max="13528" width="13.33203125" style="39" bestFit="1" customWidth="1"/>
    <col min="13529" max="13529" width="12.33203125" style="39" customWidth="1"/>
    <col min="13530" max="13530" width="13.33203125" style="39" bestFit="1" customWidth="1"/>
    <col min="13531" max="13531" width="12.33203125" style="39" bestFit="1" customWidth="1"/>
    <col min="13532" max="13532" width="14.44140625" style="39" customWidth="1"/>
    <col min="13533" max="13533" width="11.33203125" style="39" bestFit="1" customWidth="1"/>
    <col min="13534" max="13568" width="0" style="39" hidden="1" customWidth="1"/>
    <col min="13569" max="13569" width="8.88671875" style="39"/>
    <col min="13570" max="13570" width="11.33203125" style="39" bestFit="1" customWidth="1"/>
    <col min="13571" max="13571" width="14.33203125" style="39" bestFit="1" customWidth="1"/>
    <col min="13572" max="13776" width="8.88671875" style="39"/>
    <col min="13777" max="13777" width="28" style="39" bestFit="1" customWidth="1"/>
    <col min="13778" max="13778" width="28.109375" style="39" bestFit="1" customWidth="1"/>
    <col min="13779" max="13779" width="7.109375" style="39" bestFit="1" customWidth="1"/>
    <col min="13780" max="13780" width="10.33203125" style="39" bestFit="1" customWidth="1"/>
    <col min="13781" max="13781" width="12.33203125" style="39" bestFit="1" customWidth="1"/>
    <col min="13782" max="13782" width="13.33203125" style="39" bestFit="1" customWidth="1"/>
    <col min="13783" max="13783" width="12.33203125" style="39" customWidth="1"/>
    <col min="13784" max="13784" width="13.33203125" style="39" bestFit="1" customWidth="1"/>
    <col min="13785" max="13785" width="12.33203125" style="39" customWidth="1"/>
    <col min="13786" max="13786" width="13.33203125" style="39" bestFit="1" customWidth="1"/>
    <col min="13787" max="13787" width="12.33203125" style="39" bestFit="1" customWidth="1"/>
    <col min="13788" max="13788" width="14.44140625" style="39" customWidth="1"/>
    <col min="13789" max="13789" width="11.33203125" style="39" bestFit="1" customWidth="1"/>
    <col min="13790" max="13824" width="0" style="39" hidden="1" customWidth="1"/>
    <col min="13825" max="13825" width="8.88671875" style="39"/>
    <col min="13826" max="13826" width="11.33203125" style="39" bestFit="1" customWidth="1"/>
    <col min="13827" max="13827" width="14.33203125" style="39" bestFit="1" customWidth="1"/>
    <col min="13828" max="14032" width="8.88671875" style="39"/>
    <col min="14033" max="14033" width="28" style="39" bestFit="1" customWidth="1"/>
    <col min="14034" max="14034" width="28.109375" style="39" bestFit="1" customWidth="1"/>
    <col min="14035" max="14035" width="7.109375" style="39" bestFit="1" customWidth="1"/>
    <col min="14036" max="14036" width="10.33203125" style="39" bestFit="1" customWidth="1"/>
    <col min="14037" max="14037" width="12.33203125" style="39" bestFit="1" customWidth="1"/>
    <col min="14038" max="14038" width="13.33203125" style="39" bestFit="1" customWidth="1"/>
    <col min="14039" max="14039" width="12.33203125" style="39" customWidth="1"/>
    <col min="14040" max="14040" width="13.33203125" style="39" bestFit="1" customWidth="1"/>
    <col min="14041" max="14041" width="12.33203125" style="39" customWidth="1"/>
    <col min="14042" max="14042" width="13.33203125" style="39" bestFit="1" customWidth="1"/>
    <col min="14043" max="14043" width="12.33203125" style="39" bestFit="1" customWidth="1"/>
    <col min="14044" max="14044" width="14.44140625" style="39" customWidth="1"/>
    <col min="14045" max="14045" width="11.33203125" style="39" bestFit="1" customWidth="1"/>
    <col min="14046" max="14080" width="0" style="39" hidden="1" customWidth="1"/>
    <col min="14081" max="14081" width="8.88671875" style="39"/>
    <col min="14082" max="14082" width="11.33203125" style="39" bestFit="1" customWidth="1"/>
    <col min="14083" max="14083" width="14.33203125" style="39" bestFit="1" customWidth="1"/>
    <col min="14084" max="14288" width="8.88671875" style="39"/>
    <col min="14289" max="14289" width="28" style="39" bestFit="1" customWidth="1"/>
    <col min="14290" max="14290" width="28.109375" style="39" bestFit="1" customWidth="1"/>
    <col min="14291" max="14291" width="7.109375" style="39" bestFit="1" customWidth="1"/>
    <col min="14292" max="14292" width="10.33203125" style="39" bestFit="1" customWidth="1"/>
    <col min="14293" max="14293" width="12.33203125" style="39" bestFit="1" customWidth="1"/>
    <col min="14294" max="14294" width="13.33203125" style="39" bestFit="1" customWidth="1"/>
    <col min="14295" max="14295" width="12.33203125" style="39" customWidth="1"/>
    <col min="14296" max="14296" width="13.33203125" style="39" bestFit="1" customWidth="1"/>
    <col min="14297" max="14297" width="12.33203125" style="39" customWidth="1"/>
    <col min="14298" max="14298" width="13.33203125" style="39" bestFit="1" customWidth="1"/>
    <col min="14299" max="14299" width="12.33203125" style="39" bestFit="1" customWidth="1"/>
    <col min="14300" max="14300" width="14.44140625" style="39" customWidth="1"/>
    <col min="14301" max="14301" width="11.33203125" style="39" bestFit="1" customWidth="1"/>
    <col min="14302" max="14336" width="0" style="39" hidden="1" customWidth="1"/>
    <col min="14337" max="14337" width="8.88671875" style="39"/>
    <col min="14338" max="14338" width="11.33203125" style="39" bestFit="1" customWidth="1"/>
    <col min="14339" max="14339" width="14.33203125" style="39" bestFit="1" customWidth="1"/>
    <col min="14340" max="14544" width="8.88671875" style="39"/>
    <col min="14545" max="14545" width="28" style="39" bestFit="1" customWidth="1"/>
    <col min="14546" max="14546" width="28.109375" style="39" bestFit="1" customWidth="1"/>
    <col min="14547" max="14547" width="7.109375" style="39" bestFit="1" customWidth="1"/>
    <col min="14548" max="14548" width="10.33203125" style="39" bestFit="1" customWidth="1"/>
    <col min="14549" max="14549" width="12.33203125" style="39" bestFit="1" customWidth="1"/>
    <col min="14550" max="14550" width="13.33203125" style="39" bestFit="1" customWidth="1"/>
    <col min="14551" max="14551" width="12.33203125" style="39" customWidth="1"/>
    <col min="14552" max="14552" width="13.33203125" style="39" bestFit="1" customWidth="1"/>
    <col min="14553" max="14553" width="12.33203125" style="39" customWidth="1"/>
    <col min="14554" max="14554" width="13.33203125" style="39" bestFit="1" customWidth="1"/>
    <col min="14555" max="14555" width="12.33203125" style="39" bestFit="1" customWidth="1"/>
    <col min="14556" max="14556" width="14.44140625" style="39" customWidth="1"/>
    <col min="14557" max="14557" width="11.33203125" style="39" bestFit="1" customWidth="1"/>
    <col min="14558" max="14592" width="0" style="39" hidden="1" customWidth="1"/>
    <col min="14593" max="14593" width="8.88671875" style="39"/>
    <col min="14594" max="14594" width="11.33203125" style="39" bestFit="1" customWidth="1"/>
    <col min="14595" max="14595" width="14.33203125" style="39" bestFit="1" customWidth="1"/>
    <col min="14596" max="14800" width="8.88671875" style="39"/>
    <col min="14801" max="14801" width="28" style="39" bestFit="1" customWidth="1"/>
    <col min="14802" max="14802" width="28.109375" style="39" bestFit="1" customWidth="1"/>
    <col min="14803" max="14803" width="7.109375" style="39" bestFit="1" customWidth="1"/>
    <col min="14804" max="14804" width="10.33203125" style="39" bestFit="1" customWidth="1"/>
    <col min="14805" max="14805" width="12.33203125" style="39" bestFit="1" customWidth="1"/>
    <col min="14806" max="14806" width="13.33203125" style="39" bestFit="1" customWidth="1"/>
    <col min="14807" max="14807" width="12.33203125" style="39" customWidth="1"/>
    <col min="14808" max="14808" width="13.33203125" style="39" bestFit="1" customWidth="1"/>
    <col min="14809" max="14809" width="12.33203125" style="39" customWidth="1"/>
    <col min="14810" max="14810" width="13.33203125" style="39" bestFit="1" customWidth="1"/>
    <col min="14811" max="14811" width="12.33203125" style="39" bestFit="1" customWidth="1"/>
    <col min="14812" max="14812" width="14.44140625" style="39" customWidth="1"/>
    <col min="14813" max="14813" width="11.33203125" style="39" bestFit="1" customWidth="1"/>
    <col min="14814" max="14848" width="0" style="39" hidden="1" customWidth="1"/>
    <col min="14849" max="14849" width="8.88671875" style="39"/>
    <col min="14850" max="14850" width="11.33203125" style="39" bestFit="1" customWidth="1"/>
    <col min="14851" max="14851" width="14.33203125" style="39" bestFit="1" customWidth="1"/>
    <col min="14852" max="15056" width="8.88671875" style="39"/>
    <col min="15057" max="15057" width="28" style="39" bestFit="1" customWidth="1"/>
    <col min="15058" max="15058" width="28.109375" style="39" bestFit="1" customWidth="1"/>
    <col min="15059" max="15059" width="7.109375" style="39" bestFit="1" customWidth="1"/>
    <col min="15060" max="15060" width="10.33203125" style="39" bestFit="1" customWidth="1"/>
    <col min="15061" max="15061" width="12.33203125" style="39" bestFit="1" customWidth="1"/>
    <col min="15062" max="15062" width="13.33203125" style="39" bestFit="1" customWidth="1"/>
    <col min="15063" max="15063" width="12.33203125" style="39" customWidth="1"/>
    <col min="15064" max="15064" width="13.33203125" style="39" bestFit="1" customWidth="1"/>
    <col min="15065" max="15065" width="12.33203125" style="39" customWidth="1"/>
    <col min="15066" max="15066" width="13.33203125" style="39" bestFit="1" customWidth="1"/>
    <col min="15067" max="15067" width="12.33203125" style="39" bestFit="1" customWidth="1"/>
    <col min="15068" max="15068" width="14.44140625" style="39" customWidth="1"/>
    <col min="15069" max="15069" width="11.33203125" style="39" bestFit="1" customWidth="1"/>
    <col min="15070" max="15104" width="0" style="39" hidden="1" customWidth="1"/>
    <col min="15105" max="15105" width="8.88671875" style="39"/>
    <col min="15106" max="15106" width="11.33203125" style="39" bestFit="1" customWidth="1"/>
    <col min="15107" max="15107" width="14.33203125" style="39" bestFit="1" customWidth="1"/>
    <col min="15108" max="15312" width="8.88671875" style="39"/>
    <col min="15313" max="15313" width="28" style="39" bestFit="1" customWidth="1"/>
    <col min="15314" max="15314" width="28.109375" style="39" bestFit="1" customWidth="1"/>
    <col min="15315" max="15315" width="7.109375" style="39" bestFit="1" customWidth="1"/>
    <col min="15316" max="15316" width="10.33203125" style="39" bestFit="1" customWidth="1"/>
    <col min="15317" max="15317" width="12.33203125" style="39" bestFit="1" customWidth="1"/>
    <col min="15318" max="15318" width="13.33203125" style="39" bestFit="1" customWidth="1"/>
    <col min="15319" max="15319" width="12.33203125" style="39" customWidth="1"/>
    <col min="15320" max="15320" width="13.33203125" style="39" bestFit="1" customWidth="1"/>
    <col min="15321" max="15321" width="12.33203125" style="39" customWidth="1"/>
    <col min="15322" max="15322" width="13.33203125" style="39" bestFit="1" customWidth="1"/>
    <col min="15323" max="15323" width="12.33203125" style="39" bestFit="1" customWidth="1"/>
    <col min="15324" max="15324" width="14.44140625" style="39" customWidth="1"/>
    <col min="15325" max="15325" width="11.33203125" style="39" bestFit="1" customWidth="1"/>
    <col min="15326" max="15360" width="0" style="39" hidden="1" customWidth="1"/>
    <col min="15361" max="15361" width="8.88671875" style="39"/>
    <col min="15362" max="15362" width="11.33203125" style="39" bestFit="1" customWidth="1"/>
    <col min="15363" max="15363" width="14.33203125" style="39" bestFit="1" customWidth="1"/>
    <col min="15364" max="15568" width="8.88671875" style="39"/>
    <col min="15569" max="15569" width="28" style="39" bestFit="1" customWidth="1"/>
    <col min="15570" max="15570" width="28.109375" style="39" bestFit="1" customWidth="1"/>
    <col min="15571" max="15571" width="7.109375" style="39" bestFit="1" customWidth="1"/>
    <col min="15572" max="15572" width="10.33203125" style="39" bestFit="1" customWidth="1"/>
    <col min="15573" max="15573" width="12.33203125" style="39" bestFit="1" customWidth="1"/>
    <col min="15574" max="15574" width="13.33203125" style="39" bestFit="1" customWidth="1"/>
    <col min="15575" max="15575" width="12.33203125" style="39" customWidth="1"/>
    <col min="15576" max="15576" width="13.33203125" style="39" bestFit="1" customWidth="1"/>
    <col min="15577" max="15577" width="12.33203125" style="39" customWidth="1"/>
    <col min="15578" max="15578" width="13.33203125" style="39" bestFit="1" customWidth="1"/>
    <col min="15579" max="15579" width="12.33203125" style="39" bestFit="1" customWidth="1"/>
    <col min="15580" max="15580" width="14.44140625" style="39" customWidth="1"/>
    <col min="15581" max="15581" width="11.33203125" style="39" bestFit="1" customWidth="1"/>
    <col min="15582" max="15616" width="0" style="39" hidden="1" customWidth="1"/>
    <col min="15617" max="15617" width="8.88671875" style="39"/>
    <col min="15618" max="15618" width="11.33203125" style="39" bestFit="1" customWidth="1"/>
    <col min="15619" max="15619" width="14.33203125" style="39" bestFit="1" customWidth="1"/>
    <col min="15620" max="15824" width="8.88671875" style="39"/>
    <col min="15825" max="15825" width="28" style="39" bestFit="1" customWidth="1"/>
    <col min="15826" max="15826" width="28.109375" style="39" bestFit="1" customWidth="1"/>
    <col min="15827" max="15827" width="7.109375" style="39" bestFit="1" customWidth="1"/>
    <col min="15828" max="15828" width="10.33203125" style="39" bestFit="1" customWidth="1"/>
    <col min="15829" max="15829" width="12.33203125" style="39" bestFit="1" customWidth="1"/>
    <col min="15830" max="15830" width="13.33203125" style="39" bestFit="1" customWidth="1"/>
    <col min="15831" max="15831" width="12.33203125" style="39" customWidth="1"/>
    <col min="15832" max="15832" width="13.33203125" style="39" bestFit="1" customWidth="1"/>
    <col min="15833" max="15833" width="12.33203125" style="39" customWidth="1"/>
    <col min="15834" max="15834" width="13.33203125" style="39" bestFit="1" customWidth="1"/>
    <col min="15835" max="15835" width="12.33203125" style="39" bestFit="1" customWidth="1"/>
    <col min="15836" max="15836" width="14.44140625" style="39" customWidth="1"/>
    <col min="15837" max="15837" width="11.33203125" style="39" bestFit="1" customWidth="1"/>
    <col min="15838" max="15872" width="0" style="39" hidden="1" customWidth="1"/>
    <col min="15873" max="15873" width="8.88671875" style="39"/>
    <col min="15874" max="15874" width="11.33203125" style="39" bestFit="1" customWidth="1"/>
    <col min="15875" max="15875" width="14.33203125" style="39" bestFit="1" customWidth="1"/>
    <col min="15876" max="16080" width="8.88671875" style="39"/>
    <col min="16081" max="16081" width="28" style="39" bestFit="1" customWidth="1"/>
    <col min="16082" max="16082" width="28.109375" style="39" bestFit="1" customWidth="1"/>
    <col min="16083" max="16083" width="7.109375" style="39" bestFit="1" customWidth="1"/>
    <col min="16084" max="16084" width="10.33203125" style="39" bestFit="1" customWidth="1"/>
    <col min="16085" max="16085" width="12.33203125" style="39" bestFit="1" customWidth="1"/>
    <col min="16086" max="16086" width="13.33203125" style="39" bestFit="1" customWidth="1"/>
    <col min="16087" max="16087" width="12.33203125" style="39" customWidth="1"/>
    <col min="16088" max="16088" width="13.33203125" style="39" bestFit="1" customWidth="1"/>
    <col min="16089" max="16089" width="12.33203125" style="39" customWidth="1"/>
    <col min="16090" max="16090" width="13.33203125" style="39" bestFit="1" customWidth="1"/>
    <col min="16091" max="16091" width="12.33203125" style="39" bestFit="1" customWidth="1"/>
    <col min="16092" max="16092" width="14.44140625" style="39" customWidth="1"/>
    <col min="16093" max="16093" width="11.33203125" style="39" bestFit="1" customWidth="1"/>
    <col min="16094" max="16128" width="0" style="39" hidden="1" customWidth="1"/>
    <col min="16129" max="16129" width="8.88671875" style="39"/>
    <col min="16130" max="16130" width="11.33203125" style="39" bestFit="1" customWidth="1"/>
    <col min="16131" max="16131" width="14.33203125" style="39" bestFit="1" customWidth="1"/>
    <col min="16132" max="16384" width="8.88671875" style="39"/>
  </cols>
  <sheetData>
    <row r="1" spans="1:12" ht="27.95" customHeight="1">
      <c r="A1" s="145" t="s">
        <v>110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2" ht="24.95" customHeight="1">
      <c r="A2" s="146" t="str">
        <f>원가계산서!A2</f>
        <v>공학4호관 미래모빌리티 AI 융합 실습실 환경개선 기계설비공사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</row>
    <row r="3" spans="1:12" ht="24.95" customHeight="1">
      <c r="A3" s="142" t="s">
        <v>32</v>
      </c>
      <c r="B3" s="144" t="s">
        <v>34</v>
      </c>
      <c r="C3" s="144" t="s">
        <v>35</v>
      </c>
      <c r="D3" s="144" t="s">
        <v>36</v>
      </c>
      <c r="E3" s="144"/>
      <c r="F3" s="144" t="s">
        <v>37</v>
      </c>
      <c r="G3" s="144"/>
      <c r="H3" s="144" t="s">
        <v>38</v>
      </c>
      <c r="I3" s="144"/>
      <c r="J3" s="144" t="s">
        <v>39</v>
      </c>
      <c r="K3" s="144"/>
      <c r="L3" s="144" t="s">
        <v>40</v>
      </c>
    </row>
    <row r="4" spans="1:12" ht="24.95" customHeight="1">
      <c r="A4" s="143"/>
      <c r="B4" s="144"/>
      <c r="C4" s="144"/>
      <c r="D4" s="45" t="s">
        <v>41</v>
      </c>
      <c r="E4" s="45" t="s">
        <v>42</v>
      </c>
      <c r="F4" s="45" t="s">
        <v>41</v>
      </c>
      <c r="G4" s="45" t="s">
        <v>42</v>
      </c>
      <c r="H4" s="45" t="s">
        <v>41</v>
      </c>
      <c r="I4" s="45" t="s">
        <v>42</v>
      </c>
      <c r="J4" s="45" t="s">
        <v>41</v>
      </c>
      <c r="K4" s="45" t="s">
        <v>42</v>
      </c>
      <c r="L4" s="144"/>
    </row>
    <row r="5" spans="1:12" ht="24.95" customHeight="1">
      <c r="A5" s="118" t="str">
        <f>설비내역서!A5</f>
        <v>1. 4521호, 4521-1호 기계설비공사</v>
      </c>
      <c r="B5" s="49"/>
      <c r="C5" s="48"/>
      <c r="D5" s="40"/>
      <c r="E5" s="52">
        <f>설비내역서!F31+설비내역서!F58</f>
        <v>0</v>
      </c>
      <c r="F5" s="52"/>
      <c r="G5" s="52">
        <f>설비내역서!H31+설비내역서!H58</f>
        <v>0</v>
      </c>
      <c r="H5" s="52"/>
      <c r="I5" s="52">
        <f>설비내역서!J31+설비내역서!J58</f>
        <v>0</v>
      </c>
      <c r="J5" s="52"/>
      <c r="K5" s="52">
        <f>E5+G5+I5</f>
        <v>0</v>
      </c>
      <c r="L5" s="46"/>
    </row>
    <row r="6" spans="1:12" ht="24.95" customHeight="1">
      <c r="A6" s="118" t="str">
        <f>설비내역서!A59</f>
        <v>2. 4519호 기계설비공사</v>
      </c>
      <c r="B6" s="49"/>
      <c r="C6" s="48"/>
      <c r="D6" s="40"/>
      <c r="E6" s="52">
        <f>설비내역서!F85+설비내역서!F112</f>
        <v>0</v>
      </c>
      <c r="F6" s="52"/>
      <c r="G6" s="52">
        <f>설비내역서!H85+설비내역서!H112</f>
        <v>0</v>
      </c>
      <c r="H6" s="52"/>
      <c r="I6" s="52">
        <f>설비내역서!J85+설비내역서!J112</f>
        <v>0</v>
      </c>
      <c r="J6" s="52"/>
      <c r="K6" s="52">
        <f>E6+G6+I6</f>
        <v>0</v>
      </c>
      <c r="L6" s="46"/>
    </row>
    <row r="7" spans="1:12" ht="24.95" customHeight="1">
      <c r="A7" s="43"/>
      <c r="B7" s="49"/>
      <c r="C7" s="48"/>
      <c r="D7" s="40"/>
      <c r="E7" s="46"/>
      <c r="F7" s="40"/>
      <c r="G7" s="40"/>
      <c r="H7" s="46"/>
      <c r="I7" s="46"/>
      <c r="J7" s="46"/>
      <c r="K7" s="46"/>
      <c r="L7" s="46"/>
    </row>
    <row r="8" spans="1:12" ht="24.95" customHeight="1">
      <c r="A8" s="43"/>
      <c r="B8" s="49"/>
      <c r="C8" s="48"/>
      <c r="D8" s="40"/>
      <c r="E8" s="46"/>
      <c r="F8" s="40"/>
      <c r="G8" s="40"/>
      <c r="H8" s="46"/>
      <c r="I8" s="46"/>
      <c r="J8" s="46"/>
      <c r="K8" s="46"/>
      <c r="L8" s="46"/>
    </row>
    <row r="9" spans="1:12" ht="24.75" customHeight="1">
      <c r="A9" s="43"/>
      <c r="B9" s="49"/>
      <c r="C9" s="48"/>
      <c r="D9" s="40"/>
      <c r="E9" s="46"/>
      <c r="F9" s="40"/>
      <c r="G9" s="40"/>
      <c r="H9" s="46"/>
      <c r="I9" s="46"/>
      <c r="J9" s="46"/>
      <c r="K9" s="46"/>
      <c r="L9" s="46"/>
    </row>
    <row r="10" spans="1:12" ht="24.75" customHeight="1">
      <c r="A10" s="43"/>
      <c r="B10" s="49"/>
      <c r="C10" s="48"/>
      <c r="D10" s="40"/>
      <c r="E10" s="46"/>
      <c r="F10" s="40"/>
      <c r="G10" s="40"/>
      <c r="H10" s="46"/>
      <c r="I10" s="46"/>
      <c r="J10" s="46"/>
      <c r="K10" s="46"/>
      <c r="L10" s="46"/>
    </row>
    <row r="11" spans="1:12" ht="24.95" customHeight="1">
      <c r="A11" s="43"/>
      <c r="B11" s="49"/>
      <c r="C11" s="48"/>
      <c r="D11" s="40"/>
      <c r="E11" s="46"/>
      <c r="F11" s="40"/>
      <c r="G11" s="40"/>
      <c r="H11" s="46"/>
      <c r="I11" s="46"/>
      <c r="J11" s="46"/>
      <c r="K11" s="46"/>
      <c r="L11" s="46"/>
    </row>
    <row r="12" spans="1:12" ht="24.95" customHeight="1">
      <c r="A12" s="43"/>
      <c r="B12" s="49"/>
      <c r="C12" s="48"/>
      <c r="D12" s="40"/>
      <c r="E12" s="46"/>
      <c r="F12" s="40"/>
      <c r="G12" s="40"/>
      <c r="H12" s="46"/>
      <c r="I12" s="46"/>
      <c r="J12" s="46"/>
      <c r="K12" s="46"/>
      <c r="L12" s="46"/>
    </row>
    <row r="13" spans="1:12" ht="24.95" customHeight="1">
      <c r="A13" s="43"/>
      <c r="B13" s="49"/>
      <c r="C13" s="48"/>
      <c r="D13" s="40"/>
      <c r="E13" s="46"/>
      <c r="F13" s="40"/>
      <c r="G13" s="40"/>
      <c r="H13" s="46"/>
      <c r="I13" s="46"/>
      <c r="J13" s="46"/>
      <c r="K13" s="46"/>
      <c r="L13" s="46"/>
    </row>
    <row r="14" spans="1:12" ht="24.95" customHeight="1">
      <c r="A14" s="43"/>
      <c r="B14" s="49"/>
      <c r="C14" s="48"/>
      <c r="D14" s="40"/>
      <c r="E14" s="46"/>
      <c r="F14" s="40"/>
      <c r="G14" s="40"/>
      <c r="H14" s="46"/>
      <c r="I14" s="46"/>
      <c r="J14" s="46"/>
      <c r="K14" s="46"/>
      <c r="L14" s="46"/>
    </row>
    <row r="15" spans="1:12" ht="24.95" customHeight="1">
      <c r="A15" s="43"/>
      <c r="B15" s="49"/>
      <c r="C15" s="48"/>
      <c r="D15" s="40"/>
      <c r="E15" s="46"/>
      <c r="F15" s="40"/>
      <c r="G15" s="40"/>
      <c r="H15" s="46"/>
      <c r="I15" s="46"/>
      <c r="J15" s="46"/>
      <c r="K15" s="46"/>
      <c r="L15" s="46"/>
    </row>
    <row r="16" spans="1:12" ht="24.95" customHeight="1">
      <c r="A16" s="43"/>
      <c r="B16" s="49"/>
      <c r="C16" s="48"/>
      <c r="D16" s="40"/>
      <c r="E16" s="46"/>
      <c r="F16" s="40"/>
      <c r="G16" s="40"/>
      <c r="H16" s="46"/>
      <c r="I16" s="46"/>
      <c r="J16" s="46"/>
      <c r="K16" s="46"/>
      <c r="L16" s="46"/>
    </row>
    <row r="17" spans="1:12" ht="24.95" customHeight="1">
      <c r="A17" s="43"/>
      <c r="B17" s="49"/>
      <c r="C17" s="48"/>
      <c r="D17" s="40"/>
      <c r="E17" s="46"/>
      <c r="F17" s="40"/>
      <c r="G17" s="40"/>
      <c r="H17" s="46"/>
      <c r="I17" s="46"/>
      <c r="J17" s="46"/>
      <c r="K17" s="46"/>
      <c r="L17" s="46"/>
    </row>
    <row r="18" spans="1:12" ht="24.95" customHeight="1">
      <c r="A18" s="43"/>
      <c r="B18" s="49"/>
      <c r="C18" s="48"/>
      <c r="D18" s="40"/>
      <c r="E18" s="46"/>
      <c r="F18" s="40"/>
      <c r="G18" s="40"/>
      <c r="H18" s="46"/>
      <c r="I18" s="46"/>
      <c r="J18" s="46"/>
      <c r="K18" s="46"/>
      <c r="L18" s="46"/>
    </row>
    <row r="19" spans="1:12" ht="24.95" customHeight="1">
      <c r="A19" s="43"/>
      <c r="B19" s="49"/>
      <c r="C19" s="48"/>
      <c r="D19" s="40"/>
      <c r="E19" s="46"/>
      <c r="F19" s="40"/>
      <c r="G19" s="40"/>
      <c r="H19" s="46"/>
      <c r="I19" s="46"/>
      <c r="J19" s="46"/>
      <c r="K19" s="46"/>
      <c r="L19" s="46"/>
    </row>
    <row r="20" spans="1:12" ht="24.95" customHeight="1">
      <c r="A20" s="43"/>
      <c r="B20" s="49"/>
      <c r="C20" s="48"/>
      <c r="D20" s="40"/>
      <c r="E20" s="46"/>
      <c r="F20" s="40"/>
      <c r="G20" s="40"/>
      <c r="H20" s="46"/>
      <c r="I20" s="46"/>
      <c r="J20" s="46"/>
      <c r="K20" s="46"/>
      <c r="L20" s="46"/>
    </row>
    <row r="21" spans="1:12" ht="24.95" customHeight="1">
      <c r="A21" s="43"/>
      <c r="B21" s="49"/>
      <c r="C21" s="48"/>
      <c r="D21" s="40"/>
      <c r="E21" s="46"/>
      <c r="F21" s="40"/>
      <c r="G21" s="40"/>
      <c r="H21" s="46"/>
      <c r="I21" s="46"/>
      <c r="J21" s="46"/>
      <c r="K21" s="46"/>
      <c r="L21" s="46"/>
    </row>
    <row r="22" spans="1:12" ht="24.95" customHeight="1">
      <c r="A22" s="43"/>
      <c r="B22" s="49"/>
      <c r="C22" s="48"/>
      <c r="D22" s="40"/>
      <c r="E22" s="46"/>
      <c r="F22" s="40"/>
      <c r="G22" s="40"/>
      <c r="H22" s="46"/>
      <c r="I22" s="46"/>
      <c r="J22" s="46"/>
      <c r="K22" s="46"/>
      <c r="L22" s="46"/>
    </row>
    <row r="23" spans="1:12" ht="24.95" customHeight="1">
      <c r="A23" s="43"/>
      <c r="B23" s="49"/>
      <c r="C23" s="48"/>
      <c r="D23" s="40"/>
      <c r="E23" s="46"/>
      <c r="F23" s="40"/>
      <c r="G23" s="40"/>
      <c r="H23" s="46"/>
      <c r="I23" s="46"/>
      <c r="J23" s="46"/>
      <c r="K23" s="46"/>
      <c r="L23" s="46"/>
    </row>
    <row r="24" spans="1:12" ht="24.75" customHeight="1">
      <c r="A24" s="56" t="s">
        <v>47</v>
      </c>
      <c r="B24" s="56"/>
      <c r="C24" s="57"/>
      <c r="D24" s="58"/>
      <c r="E24" s="59">
        <f>SUM(E5:E6)</f>
        <v>0</v>
      </c>
      <c r="F24" s="58"/>
      <c r="G24" s="58">
        <f>SUM(G5:G6)</f>
        <v>0</v>
      </c>
      <c r="H24" s="59"/>
      <c r="I24" s="59">
        <f>SUM(I5:I6)</f>
        <v>0</v>
      </c>
      <c r="J24" s="59"/>
      <c r="K24" s="59">
        <f>SUM(K5:K6)</f>
        <v>0</v>
      </c>
      <c r="L24" s="59"/>
    </row>
    <row r="25" spans="1:12" ht="12.75" customHeight="1"/>
    <row r="26" spans="1:12" ht="12.75" customHeight="1"/>
  </sheetData>
  <mergeCells count="10">
    <mergeCell ref="A3:A4"/>
    <mergeCell ref="L3:L4"/>
    <mergeCell ref="A1:L1"/>
    <mergeCell ref="A2:L2"/>
    <mergeCell ref="B3:B4"/>
    <mergeCell ref="C3:C4"/>
    <mergeCell ref="D3:E3"/>
    <mergeCell ref="F3:G3"/>
    <mergeCell ref="H3:I3"/>
    <mergeCell ref="J3:K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1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0B37E-EFB4-4AB2-87F9-807A26CAF668}">
  <sheetPr>
    <pageSetUpPr fitToPage="1"/>
  </sheetPr>
  <dimension ref="A1:M112"/>
  <sheetViews>
    <sheetView view="pageBreakPreview" zoomScale="85" zoomScaleNormal="100" zoomScaleSheetLayoutView="85" workbookViewId="0">
      <pane xSplit="12" ySplit="4" topLeftCell="M5" activePane="bottomRight" state="frozen"/>
      <selection pane="topRight" activeCell="M1" sqref="M1"/>
      <selection pane="bottomLeft" activeCell="A5" sqref="A5"/>
      <selection pane="bottomRight" sqref="A1:M1"/>
    </sheetView>
  </sheetViews>
  <sheetFormatPr defaultRowHeight="27.95" customHeight="1"/>
  <cols>
    <col min="1" max="1" width="37.77734375" style="44" customWidth="1"/>
    <col min="2" max="2" width="14.109375" style="39" customWidth="1"/>
    <col min="3" max="3" width="7.109375" style="39" customWidth="1"/>
    <col min="4" max="4" width="7.5546875" style="39" customWidth="1"/>
    <col min="5" max="5" width="12.33203125" style="39" customWidth="1"/>
    <col min="6" max="6" width="13.33203125" style="39" customWidth="1"/>
    <col min="7" max="7" width="12.33203125" style="39" customWidth="1"/>
    <col min="8" max="8" width="13.33203125" style="39" customWidth="1"/>
    <col min="9" max="9" width="12.33203125" style="39" customWidth="1"/>
    <col min="10" max="10" width="13.33203125" style="39" customWidth="1"/>
    <col min="11" max="11" width="12.33203125" style="39" customWidth="1"/>
    <col min="12" max="12" width="14.5546875" style="39" customWidth="1"/>
    <col min="13" max="13" width="22.6640625" style="39" customWidth="1"/>
    <col min="14" max="14" width="22.88671875" style="39" bestFit="1" customWidth="1"/>
    <col min="15" max="209" width="8.88671875" style="39"/>
    <col min="210" max="210" width="28" style="39" bestFit="1" customWidth="1"/>
    <col min="211" max="211" width="28.109375" style="39" bestFit="1" customWidth="1"/>
    <col min="212" max="212" width="7.109375" style="39" bestFit="1" customWidth="1"/>
    <col min="213" max="213" width="10.33203125" style="39" bestFit="1" customWidth="1"/>
    <col min="214" max="214" width="12.33203125" style="39" bestFit="1" customWidth="1"/>
    <col min="215" max="215" width="13.33203125" style="39" bestFit="1" customWidth="1"/>
    <col min="216" max="216" width="12.33203125" style="39" customWidth="1"/>
    <col min="217" max="217" width="13.33203125" style="39" bestFit="1" customWidth="1"/>
    <col min="218" max="218" width="12.33203125" style="39" customWidth="1"/>
    <col min="219" max="219" width="13.33203125" style="39" bestFit="1" customWidth="1"/>
    <col min="220" max="220" width="12.33203125" style="39" bestFit="1" customWidth="1"/>
    <col min="221" max="221" width="14.44140625" style="39" customWidth="1"/>
    <col min="222" max="222" width="11.33203125" style="39" bestFit="1" customWidth="1"/>
    <col min="223" max="257" width="0" style="39" hidden="1" customWidth="1"/>
    <col min="258" max="258" width="8.88671875" style="39"/>
    <col min="259" max="259" width="11.33203125" style="39" bestFit="1" customWidth="1"/>
    <col min="260" max="260" width="14.33203125" style="39" bestFit="1" customWidth="1"/>
    <col min="261" max="465" width="8.88671875" style="39"/>
    <col min="466" max="466" width="28" style="39" bestFit="1" customWidth="1"/>
    <col min="467" max="467" width="28.109375" style="39" bestFit="1" customWidth="1"/>
    <col min="468" max="468" width="7.109375" style="39" bestFit="1" customWidth="1"/>
    <col min="469" max="469" width="10.33203125" style="39" bestFit="1" customWidth="1"/>
    <col min="470" max="470" width="12.33203125" style="39" bestFit="1" customWidth="1"/>
    <col min="471" max="471" width="13.33203125" style="39" bestFit="1" customWidth="1"/>
    <col min="472" max="472" width="12.33203125" style="39" customWidth="1"/>
    <col min="473" max="473" width="13.33203125" style="39" bestFit="1" customWidth="1"/>
    <col min="474" max="474" width="12.33203125" style="39" customWidth="1"/>
    <col min="475" max="475" width="13.33203125" style="39" bestFit="1" customWidth="1"/>
    <col min="476" max="476" width="12.33203125" style="39" bestFit="1" customWidth="1"/>
    <col min="477" max="477" width="14.44140625" style="39" customWidth="1"/>
    <col min="478" max="478" width="11.33203125" style="39" bestFit="1" customWidth="1"/>
    <col min="479" max="513" width="0" style="39" hidden="1" customWidth="1"/>
    <col min="514" max="514" width="8.88671875" style="39"/>
    <col min="515" max="515" width="11.33203125" style="39" bestFit="1" customWidth="1"/>
    <col min="516" max="516" width="14.33203125" style="39" bestFit="1" customWidth="1"/>
    <col min="517" max="721" width="8.88671875" style="39"/>
    <col min="722" max="722" width="28" style="39" bestFit="1" customWidth="1"/>
    <col min="723" max="723" width="28.109375" style="39" bestFit="1" customWidth="1"/>
    <col min="724" max="724" width="7.109375" style="39" bestFit="1" customWidth="1"/>
    <col min="725" max="725" width="10.33203125" style="39" bestFit="1" customWidth="1"/>
    <col min="726" max="726" width="12.33203125" style="39" bestFit="1" customWidth="1"/>
    <col min="727" max="727" width="13.33203125" style="39" bestFit="1" customWidth="1"/>
    <col min="728" max="728" width="12.33203125" style="39" customWidth="1"/>
    <col min="729" max="729" width="13.33203125" style="39" bestFit="1" customWidth="1"/>
    <col min="730" max="730" width="12.33203125" style="39" customWidth="1"/>
    <col min="731" max="731" width="13.33203125" style="39" bestFit="1" customWidth="1"/>
    <col min="732" max="732" width="12.33203125" style="39" bestFit="1" customWidth="1"/>
    <col min="733" max="733" width="14.44140625" style="39" customWidth="1"/>
    <col min="734" max="734" width="11.33203125" style="39" bestFit="1" customWidth="1"/>
    <col min="735" max="769" width="0" style="39" hidden="1" customWidth="1"/>
    <col min="770" max="770" width="8.88671875" style="39"/>
    <col min="771" max="771" width="11.33203125" style="39" bestFit="1" customWidth="1"/>
    <col min="772" max="772" width="14.33203125" style="39" bestFit="1" customWidth="1"/>
    <col min="773" max="977" width="8.88671875" style="39"/>
    <col min="978" max="978" width="28" style="39" bestFit="1" customWidth="1"/>
    <col min="979" max="979" width="28.109375" style="39" bestFit="1" customWidth="1"/>
    <col min="980" max="980" width="7.109375" style="39" bestFit="1" customWidth="1"/>
    <col min="981" max="981" width="10.33203125" style="39" bestFit="1" customWidth="1"/>
    <col min="982" max="982" width="12.33203125" style="39" bestFit="1" customWidth="1"/>
    <col min="983" max="983" width="13.33203125" style="39" bestFit="1" customWidth="1"/>
    <col min="984" max="984" width="12.33203125" style="39" customWidth="1"/>
    <col min="985" max="985" width="13.33203125" style="39" bestFit="1" customWidth="1"/>
    <col min="986" max="986" width="12.33203125" style="39" customWidth="1"/>
    <col min="987" max="987" width="13.33203125" style="39" bestFit="1" customWidth="1"/>
    <col min="988" max="988" width="12.33203125" style="39" bestFit="1" customWidth="1"/>
    <col min="989" max="989" width="14.44140625" style="39" customWidth="1"/>
    <col min="990" max="990" width="11.33203125" style="39" bestFit="1" customWidth="1"/>
    <col min="991" max="1025" width="0" style="39" hidden="1" customWidth="1"/>
    <col min="1026" max="1026" width="8.88671875" style="39"/>
    <col min="1027" max="1027" width="11.33203125" style="39" bestFit="1" customWidth="1"/>
    <col min="1028" max="1028" width="14.33203125" style="39" bestFit="1" customWidth="1"/>
    <col min="1029" max="1233" width="8.88671875" style="39"/>
    <col min="1234" max="1234" width="28" style="39" bestFit="1" customWidth="1"/>
    <col min="1235" max="1235" width="28.109375" style="39" bestFit="1" customWidth="1"/>
    <col min="1236" max="1236" width="7.109375" style="39" bestFit="1" customWidth="1"/>
    <col min="1237" max="1237" width="10.33203125" style="39" bestFit="1" customWidth="1"/>
    <col min="1238" max="1238" width="12.33203125" style="39" bestFit="1" customWidth="1"/>
    <col min="1239" max="1239" width="13.33203125" style="39" bestFit="1" customWidth="1"/>
    <col min="1240" max="1240" width="12.33203125" style="39" customWidth="1"/>
    <col min="1241" max="1241" width="13.33203125" style="39" bestFit="1" customWidth="1"/>
    <col min="1242" max="1242" width="12.33203125" style="39" customWidth="1"/>
    <col min="1243" max="1243" width="13.33203125" style="39" bestFit="1" customWidth="1"/>
    <col min="1244" max="1244" width="12.33203125" style="39" bestFit="1" customWidth="1"/>
    <col min="1245" max="1245" width="14.44140625" style="39" customWidth="1"/>
    <col min="1246" max="1246" width="11.33203125" style="39" bestFit="1" customWidth="1"/>
    <col min="1247" max="1281" width="0" style="39" hidden="1" customWidth="1"/>
    <col min="1282" max="1282" width="8.88671875" style="39"/>
    <col min="1283" max="1283" width="11.33203125" style="39" bestFit="1" customWidth="1"/>
    <col min="1284" max="1284" width="14.33203125" style="39" bestFit="1" customWidth="1"/>
    <col min="1285" max="1489" width="8.88671875" style="39"/>
    <col min="1490" max="1490" width="28" style="39" bestFit="1" customWidth="1"/>
    <col min="1491" max="1491" width="28.109375" style="39" bestFit="1" customWidth="1"/>
    <col min="1492" max="1492" width="7.109375" style="39" bestFit="1" customWidth="1"/>
    <col min="1493" max="1493" width="10.33203125" style="39" bestFit="1" customWidth="1"/>
    <col min="1494" max="1494" width="12.33203125" style="39" bestFit="1" customWidth="1"/>
    <col min="1495" max="1495" width="13.33203125" style="39" bestFit="1" customWidth="1"/>
    <col min="1496" max="1496" width="12.33203125" style="39" customWidth="1"/>
    <col min="1497" max="1497" width="13.33203125" style="39" bestFit="1" customWidth="1"/>
    <col min="1498" max="1498" width="12.33203125" style="39" customWidth="1"/>
    <col min="1499" max="1499" width="13.33203125" style="39" bestFit="1" customWidth="1"/>
    <col min="1500" max="1500" width="12.33203125" style="39" bestFit="1" customWidth="1"/>
    <col min="1501" max="1501" width="14.44140625" style="39" customWidth="1"/>
    <col min="1502" max="1502" width="11.33203125" style="39" bestFit="1" customWidth="1"/>
    <col min="1503" max="1537" width="0" style="39" hidden="1" customWidth="1"/>
    <col min="1538" max="1538" width="8.88671875" style="39"/>
    <col min="1539" max="1539" width="11.33203125" style="39" bestFit="1" customWidth="1"/>
    <col min="1540" max="1540" width="14.33203125" style="39" bestFit="1" customWidth="1"/>
    <col min="1541" max="1745" width="8.88671875" style="39"/>
    <col min="1746" max="1746" width="28" style="39" bestFit="1" customWidth="1"/>
    <col min="1747" max="1747" width="28.109375" style="39" bestFit="1" customWidth="1"/>
    <col min="1748" max="1748" width="7.109375" style="39" bestFit="1" customWidth="1"/>
    <col min="1749" max="1749" width="10.33203125" style="39" bestFit="1" customWidth="1"/>
    <col min="1750" max="1750" width="12.33203125" style="39" bestFit="1" customWidth="1"/>
    <col min="1751" max="1751" width="13.33203125" style="39" bestFit="1" customWidth="1"/>
    <col min="1752" max="1752" width="12.33203125" style="39" customWidth="1"/>
    <col min="1753" max="1753" width="13.33203125" style="39" bestFit="1" customWidth="1"/>
    <col min="1754" max="1754" width="12.33203125" style="39" customWidth="1"/>
    <col min="1755" max="1755" width="13.33203125" style="39" bestFit="1" customWidth="1"/>
    <col min="1756" max="1756" width="12.33203125" style="39" bestFit="1" customWidth="1"/>
    <col min="1757" max="1757" width="14.44140625" style="39" customWidth="1"/>
    <col min="1758" max="1758" width="11.33203125" style="39" bestFit="1" customWidth="1"/>
    <col min="1759" max="1793" width="0" style="39" hidden="1" customWidth="1"/>
    <col min="1794" max="1794" width="8.88671875" style="39"/>
    <col min="1795" max="1795" width="11.33203125" style="39" bestFit="1" customWidth="1"/>
    <col min="1796" max="1796" width="14.33203125" style="39" bestFit="1" customWidth="1"/>
    <col min="1797" max="2001" width="8.88671875" style="39"/>
    <col min="2002" max="2002" width="28" style="39" bestFit="1" customWidth="1"/>
    <col min="2003" max="2003" width="28.109375" style="39" bestFit="1" customWidth="1"/>
    <col min="2004" max="2004" width="7.109375" style="39" bestFit="1" customWidth="1"/>
    <col min="2005" max="2005" width="10.33203125" style="39" bestFit="1" customWidth="1"/>
    <col min="2006" max="2006" width="12.33203125" style="39" bestFit="1" customWidth="1"/>
    <col min="2007" max="2007" width="13.33203125" style="39" bestFit="1" customWidth="1"/>
    <col min="2008" max="2008" width="12.33203125" style="39" customWidth="1"/>
    <col min="2009" max="2009" width="13.33203125" style="39" bestFit="1" customWidth="1"/>
    <col min="2010" max="2010" width="12.33203125" style="39" customWidth="1"/>
    <col min="2011" max="2011" width="13.33203125" style="39" bestFit="1" customWidth="1"/>
    <col min="2012" max="2012" width="12.33203125" style="39" bestFit="1" customWidth="1"/>
    <col min="2013" max="2013" width="14.44140625" style="39" customWidth="1"/>
    <col min="2014" max="2014" width="11.33203125" style="39" bestFit="1" customWidth="1"/>
    <col min="2015" max="2049" width="0" style="39" hidden="1" customWidth="1"/>
    <col min="2050" max="2050" width="8.88671875" style="39"/>
    <col min="2051" max="2051" width="11.33203125" style="39" bestFit="1" customWidth="1"/>
    <col min="2052" max="2052" width="14.33203125" style="39" bestFit="1" customWidth="1"/>
    <col min="2053" max="2257" width="8.88671875" style="39"/>
    <col min="2258" max="2258" width="28" style="39" bestFit="1" customWidth="1"/>
    <col min="2259" max="2259" width="28.109375" style="39" bestFit="1" customWidth="1"/>
    <col min="2260" max="2260" width="7.109375" style="39" bestFit="1" customWidth="1"/>
    <col min="2261" max="2261" width="10.33203125" style="39" bestFit="1" customWidth="1"/>
    <col min="2262" max="2262" width="12.33203125" style="39" bestFit="1" customWidth="1"/>
    <col min="2263" max="2263" width="13.33203125" style="39" bestFit="1" customWidth="1"/>
    <col min="2264" max="2264" width="12.33203125" style="39" customWidth="1"/>
    <col min="2265" max="2265" width="13.33203125" style="39" bestFit="1" customWidth="1"/>
    <col min="2266" max="2266" width="12.33203125" style="39" customWidth="1"/>
    <col min="2267" max="2267" width="13.33203125" style="39" bestFit="1" customWidth="1"/>
    <col min="2268" max="2268" width="12.33203125" style="39" bestFit="1" customWidth="1"/>
    <col min="2269" max="2269" width="14.44140625" style="39" customWidth="1"/>
    <col min="2270" max="2270" width="11.33203125" style="39" bestFit="1" customWidth="1"/>
    <col min="2271" max="2305" width="0" style="39" hidden="1" customWidth="1"/>
    <col min="2306" max="2306" width="8.88671875" style="39"/>
    <col min="2307" max="2307" width="11.33203125" style="39" bestFit="1" customWidth="1"/>
    <col min="2308" max="2308" width="14.33203125" style="39" bestFit="1" customWidth="1"/>
    <col min="2309" max="2513" width="8.88671875" style="39"/>
    <col min="2514" max="2514" width="28" style="39" bestFit="1" customWidth="1"/>
    <col min="2515" max="2515" width="28.109375" style="39" bestFit="1" customWidth="1"/>
    <col min="2516" max="2516" width="7.109375" style="39" bestFit="1" customWidth="1"/>
    <col min="2517" max="2517" width="10.33203125" style="39" bestFit="1" customWidth="1"/>
    <col min="2518" max="2518" width="12.33203125" style="39" bestFit="1" customWidth="1"/>
    <col min="2519" max="2519" width="13.33203125" style="39" bestFit="1" customWidth="1"/>
    <col min="2520" max="2520" width="12.33203125" style="39" customWidth="1"/>
    <col min="2521" max="2521" width="13.33203125" style="39" bestFit="1" customWidth="1"/>
    <col min="2522" max="2522" width="12.33203125" style="39" customWidth="1"/>
    <col min="2523" max="2523" width="13.33203125" style="39" bestFit="1" customWidth="1"/>
    <col min="2524" max="2524" width="12.33203125" style="39" bestFit="1" customWidth="1"/>
    <col min="2525" max="2525" width="14.44140625" style="39" customWidth="1"/>
    <col min="2526" max="2526" width="11.33203125" style="39" bestFit="1" customWidth="1"/>
    <col min="2527" max="2561" width="0" style="39" hidden="1" customWidth="1"/>
    <col min="2562" max="2562" width="8.88671875" style="39"/>
    <col min="2563" max="2563" width="11.33203125" style="39" bestFit="1" customWidth="1"/>
    <col min="2564" max="2564" width="14.33203125" style="39" bestFit="1" customWidth="1"/>
    <col min="2565" max="2769" width="8.88671875" style="39"/>
    <col min="2770" max="2770" width="28" style="39" bestFit="1" customWidth="1"/>
    <col min="2771" max="2771" width="28.109375" style="39" bestFit="1" customWidth="1"/>
    <col min="2772" max="2772" width="7.109375" style="39" bestFit="1" customWidth="1"/>
    <col min="2773" max="2773" width="10.33203125" style="39" bestFit="1" customWidth="1"/>
    <col min="2774" max="2774" width="12.33203125" style="39" bestFit="1" customWidth="1"/>
    <col min="2775" max="2775" width="13.33203125" style="39" bestFit="1" customWidth="1"/>
    <col min="2776" max="2776" width="12.33203125" style="39" customWidth="1"/>
    <col min="2777" max="2777" width="13.33203125" style="39" bestFit="1" customWidth="1"/>
    <col min="2778" max="2778" width="12.33203125" style="39" customWidth="1"/>
    <col min="2779" max="2779" width="13.33203125" style="39" bestFit="1" customWidth="1"/>
    <col min="2780" max="2780" width="12.33203125" style="39" bestFit="1" customWidth="1"/>
    <col min="2781" max="2781" width="14.44140625" style="39" customWidth="1"/>
    <col min="2782" max="2782" width="11.33203125" style="39" bestFit="1" customWidth="1"/>
    <col min="2783" max="2817" width="0" style="39" hidden="1" customWidth="1"/>
    <col min="2818" max="2818" width="8.88671875" style="39"/>
    <col min="2819" max="2819" width="11.33203125" style="39" bestFit="1" customWidth="1"/>
    <col min="2820" max="2820" width="14.33203125" style="39" bestFit="1" customWidth="1"/>
    <col min="2821" max="3025" width="8.88671875" style="39"/>
    <col min="3026" max="3026" width="28" style="39" bestFit="1" customWidth="1"/>
    <col min="3027" max="3027" width="28.109375" style="39" bestFit="1" customWidth="1"/>
    <col min="3028" max="3028" width="7.109375" style="39" bestFit="1" customWidth="1"/>
    <col min="3029" max="3029" width="10.33203125" style="39" bestFit="1" customWidth="1"/>
    <col min="3030" max="3030" width="12.33203125" style="39" bestFit="1" customWidth="1"/>
    <col min="3031" max="3031" width="13.33203125" style="39" bestFit="1" customWidth="1"/>
    <col min="3032" max="3032" width="12.33203125" style="39" customWidth="1"/>
    <col min="3033" max="3033" width="13.33203125" style="39" bestFit="1" customWidth="1"/>
    <col min="3034" max="3034" width="12.33203125" style="39" customWidth="1"/>
    <col min="3035" max="3035" width="13.33203125" style="39" bestFit="1" customWidth="1"/>
    <col min="3036" max="3036" width="12.33203125" style="39" bestFit="1" customWidth="1"/>
    <col min="3037" max="3037" width="14.44140625" style="39" customWidth="1"/>
    <col min="3038" max="3038" width="11.33203125" style="39" bestFit="1" customWidth="1"/>
    <col min="3039" max="3073" width="0" style="39" hidden="1" customWidth="1"/>
    <col min="3074" max="3074" width="8.88671875" style="39"/>
    <col min="3075" max="3075" width="11.33203125" style="39" bestFit="1" customWidth="1"/>
    <col min="3076" max="3076" width="14.33203125" style="39" bestFit="1" customWidth="1"/>
    <col min="3077" max="3281" width="8.88671875" style="39"/>
    <col min="3282" max="3282" width="28" style="39" bestFit="1" customWidth="1"/>
    <col min="3283" max="3283" width="28.109375" style="39" bestFit="1" customWidth="1"/>
    <col min="3284" max="3284" width="7.109375" style="39" bestFit="1" customWidth="1"/>
    <col min="3285" max="3285" width="10.33203125" style="39" bestFit="1" customWidth="1"/>
    <col min="3286" max="3286" width="12.33203125" style="39" bestFit="1" customWidth="1"/>
    <col min="3287" max="3287" width="13.33203125" style="39" bestFit="1" customWidth="1"/>
    <col min="3288" max="3288" width="12.33203125" style="39" customWidth="1"/>
    <col min="3289" max="3289" width="13.33203125" style="39" bestFit="1" customWidth="1"/>
    <col min="3290" max="3290" width="12.33203125" style="39" customWidth="1"/>
    <col min="3291" max="3291" width="13.33203125" style="39" bestFit="1" customWidth="1"/>
    <col min="3292" max="3292" width="12.33203125" style="39" bestFit="1" customWidth="1"/>
    <col min="3293" max="3293" width="14.44140625" style="39" customWidth="1"/>
    <col min="3294" max="3294" width="11.33203125" style="39" bestFit="1" customWidth="1"/>
    <col min="3295" max="3329" width="0" style="39" hidden="1" customWidth="1"/>
    <col min="3330" max="3330" width="8.88671875" style="39"/>
    <col min="3331" max="3331" width="11.33203125" style="39" bestFit="1" customWidth="1"/>
    <col min="3332" max="3332" width="14.33203125" style="39" bestFit="1" customWidth="1"/>
    <col min="3333" max="3537" width="8.88671875" style="39"/>
    <col min="3538" max="3538" width="28" style="39" bestFit="1" customWidth="1"/>
    <col min="3539" max="3539" width="28.109375" style="39" bestFit="1" customWidth="1"/>
    <col min="3540" max="3540" width="7.109375" style="39" bestFit="1" customWidth="1"/>
    <col min="3541" max="3541" width="10.33203125" style="39" bestFit="1" customWidth="1"/>
    <col min="3542" max="3542" width="12.33203125" style="39" bestFit="1" customWidth="1"/>
    <col min="3543" max="3543" width="13.33203125" style="39" bestFit="1" customWidth="1"/>
    <col min="3544" max="3544" width="12.33203125" style="39" customWidth="1"/>
    <col min="3545" max="3545" width="13.33203125" style="39" bestFit="1" customWidth="1"/>
    <col min="3546" max="3546" width="12.33203125" style="39" customWidth="1"/>
    <col min="3547" max="3547" width="13.33203125" style="39" bestFit="1" customWidth="1"/>
    <col min="3548" max="3548" width="12.33203125" style="39" bestFit="1" customWidth="1"/>
    <col min="3549" max="3549" width="14.44140625" style="39" customWidth="1"/>
    <col min="3550" max="3550" width="11.33203125" style="39" bestFit="1" customWidth="1"/>
    <col min="3551" max="3585" width="0" style="39" hidden="1" customWidth="1"/>
    <col min="3586" max="3586" width="8.88671875" style="39"/>
    <col min="3587" max="3587" width="11.33203125" style="39" bestFit="1" customWidth="1"/>
    <col min="3588" max="3588" width="14.33203125" style="39" bestFit="1" customWidth="1"/>
    <col min="3589" max="3793" width="8.88671875" style="39"/>
    <col min="3794" max="3794" width="28" style="39" bestFit="1" customWidth="1"/>
    <col min="3795" max="3795" width="28.109375" style="39" bestFit="1" customWidth="1"/>
    <col min="3796" max="3796" width="7.109375" style="39" bestFit="1" customWidth="1"/>
    <col min="3797" max="3797" width="10.33203125" style="39" bestFit="1" customWidth="1"/>
    <col min="3798" max="3798" width="12.33203125" style="39" bestFit="1" customWidth="1"/>
    <col min="3799" max="3799" width="13.33203125" style="39" bestFit="1" customWidth="1"/>
    <col min="3800" max="3800" width="12.33203125" style="39" customWidth="1"/>
    <col min="3801" max="3801" width="13.33203125" style="39" bestFit="1" customWidth="1"/>
    <col min="3802" max="3802" width="12.33203125" style="39" customWidth="1"/>
    <col min="3803" max="3803" width="13.33203125" style="39" bestFit="1" customWidth="1"/>
    <col min="3804" max="3804" width="12.33203125" style="39" bestFit="1" customWidth="1"/>
    <col min="3805" max="3805" width="14.44140625" style="39" customWidth="1"/>
    <col min="3806" max="3806" width="11.33203125" style="39" bestFit="1" customWidth="1"/>
    <col min="3807" max="3841" width="0" style="39" hidden="1" customWidth="1"/>
    <col min="3842" max="3842" width="8.88671875" style="39"/>
    <col min="3843" max="3843" width="11.33203125" style="39" bestFit="1" customWidth="1"/>
    <col min="3844" max="3844" width="14.33203125" style="39" bestFit="1" customWidth="1"/>
    <col min="3845" max="4049" width="8.88671875" style="39"/>
    <col min="4050" max="4050" width="28" style="39" bestFit="1" customWidth="1"/>
    <col min="4051" max="4051" width="28.109375" style="39" bestFit="1" customWidth="1"/>
    <col min="4052" max="4052" width="7.109375" style="39" bestFit="1" customWidth="1"/>
    <col min="4053" max="4053" width="10.33203125" style="39" bestFit="1" customWidth="1"/>
    <col min="4054" max="4054" width="12.33203125" style="39" bestFit="1" customWidth="1"/>
    <col min="4055" max="4055" width="13.33203125" style="39" bestFit="1" customWidth="1"/>
    <col min="4056" max="4056" width="12.33203125" style="39" customWidth="1"/>
    <col min="4057" max="4057" width="13.33203125" style="39" bestFit="1" customWidth="1"/>
    <col min="4058" max="4058" width="12.33203125" style="39" customWidth="1"/>
    <col min="4059" max="4059" width="13.33203125" style="39" bestFit="1" customWidth="1"/>
    <col min="4060" max="4060" width="12.33203125" style="39" bestFit="1" customWidth="1"/>
    <col min="4061" max="4061" width="14.44140625" style="39" customWidth="1"/>
    <col min="4062" max="4062" width="11.33203125" style="39" bestFit="1" customWidth="1"/>
    <col min="4063" max="4097" width="0" style="39" hidden="1" customWidth="1"/>
    <col min="4098" max="4098" width="8.88671875" style="39"/>
    <col min="4099" max="4099" width="11.33203125" style="39" bestFit="1" customWidth="1"/>
    <col min="4100" max="4100" width="14.33203125" style="39" bestFit="1" customWidth="1"/>
    <col min="4101" max="4305" width="8.88671875" style="39"/>
    <col min="4306" max="4306" width="28" style="39" bestFit="1" customWidth="1"/>
    <col min="4307" max="4307" width="28.109375" style="39" bestFit="1" customWidth="1"/>
    <col min="4308" max="4308" width="7.109375" style="39" bestFit="1" customWidth="1"/>
    <col min="4309" max="4309" width="10.33203125" style="39" bestFit="1" customWidth="1"/>
    <col min="4310" max="4310" width="12.33203125" style="39" bestFit="1" customWidth="1"/>
    <col min="4311" max="4311" width="13.33203125" style="39" bestFit="1" customWidth="1"/>
    <col min="4312" max="4312" width="12.33203125" style="39" customWidth="1"/>
    <col min="4313" max="4313" width="13.33203125" style="39" bestFit="1" customWidth="1"/>
    <col min="4314" max="4314" width="12.33203125" style="39" customWidth="1"/>
    <col min="4315" max="4315" width="13.33203125" style="39" bestFit="1" customWidth="1"/>
    <col min="4316" max="4316" width="12.33203125" style="39" bestFit="1" customWidth="1"/>
    <col min="4317" max="4317" width="14.44140625" style="39" customWidth="1"/>
    <col min="4318" max="4318" width="11.33203125" style="39" bestFit="1" customWidth="1"/>
    <col min="4319" max="4353" width="0" style="39" hidden="1" customWidth="1"/>
    <col min="4354" max="4354" width="8.88671875" style="39"/>
    <col min="4355" max="4355" width="11.33203125" style="39" bestFit="1" customWidth="1"/>
    <col min="4356" max="4356" width="14.33203125" style="39" bestFit="1" customWidth="1"/>
    <col min="4357" max="4561" width="8.88671875" style="39"/>
    <col min="4562" max="4562" width="28" style="39" bestFit="1" customWidth="1"/>
    <col min="4563" max="4563" width="28.109375" style="39" bestFit="1" customWidth="1"/>
    <col min="4564" max="4564" width="7.109375" style="39" bestFit="1" customWidth="1"/>
    <col min="4565" max="4565" width="10.33203125" style="39" bestFit="1" customWidth="1"/>
    <col min="4566" max="4566" width="12.33203125" style="39" bestFit="1" customWidth="1"/>
    <col min="4567" max="4567" width="13.33203125" style="39" bestFit="1" customWidth="1"/>
    <col min="4568" max="4568" width="12.33203125" style="39" customWidth="1"/>
    <col min="4569" max="4569" width="13.33203125" style="39" bestFit="1" customWidth="1"/>
    <col min="4570" max="4570" width="12.33203125" style="39" customWidth="1"/>
    <col min="4571" max="4571" width="13.33203125" style="39" bestFit="1" customWidth="1"/>
    <col min="4572" max="4572" width="12.33203125" style="39" bestFit="1" customWidth="1"/>
    <col min="4573" max="4573" width="14.44140625" style="39" customWidth="1"/>
    <col min="4574" max="4574" width="11.33203125" style="39" bestFit="1" customWidth="1"/>
    <col min="4575" max="4609" width="0" style="39" hidden="1" customWidth="1"/>
    <col min="4610" max="4610" width="8.88671875" style="39"/>
    <col min="4611" max="4611" width="11.33203125" style="39" bestFit="1" customWidth="1"/>
    <col min="4612" max="4612" width="14.33203125" style="39" bestFit="1" customWidth="1"/>
    <col min="4613" max="4817" width="8.88671875" style="39"/>
    <col min="4818" max="4818" width="28" style="39" bestFit="1" customWidth="1"/>
    <col min="4819" max="4819" width="28.109375" style="39" bestFit="1" customWidth="1"/>
    <col min="4820" max="4820" width="7.109375" style="39" bestFit="1" customWidth="1"/>
    <col min="4821" max="4821" width="10.33203125" style="39" bestFit="1" customWidth="1"/>
    <col min="4822" max="4822" width="12.33203125" style="39" bestFit="1" customWidth="1"/>
    <col min="4823" max="4823" width="13.33203125" style="39" bestFit="1" customWidth="1"/>
    <col min="4824" max="4824" width="12.33203125" style="39" customWidth="1"/>
    <col min="4825" max="4825" width="13.33203125" style="39" bestFit="1" customWidth="1"/>
    <col min="4826" max="4826" width="12.33203125" style="39" customWidth="1"/>
    <col min="4827" max="4827" width="13.33203125" style="39" bestFit="1" customWidth="1"/>
    <col min="4828" max="4828" width="12.33203125" style="39" bestFit="1" customWidth="1"/>
    <col min="4829" max="4829" width="14.44140625" style="39" customWidth="1"/>
    <col min="4830" max="4830" width="11.33203125" style="39" bestFit="1" customWidth="1"/>
    <col min="4831" max="4865" width="0" style="39" hidden="1" customWidth="1"/>
    <col min="4866" max="4866" width="8.88671875" style="39"/>
    <col min="4867" max="4867" width="11.33203125" style="39" bestFit="1" customWidth="1"/>
    <col min="4868" max="4868" width="14.33203125" style="39" bestFit="1" customWidth="1"/>
    <col min="4869" max="5073" width="8.88671875" style="39"/>
    <col min="5074" max="5074" width="28" style="39" bestFit="1" customWidth="1"/>
    <col min="5075" max="5075" width="28.109375" style="39" bestFit="1" customWidth="1"/>
    <col min="5076" max="5076" width="7.109375" style="39" bestFit="1" customWidth="1"/>
    <col min="5077" max="5077" width="10.33203125" style="39" bestFit="1" customWidth="1"/>
    <col min="5078" max="5078" width="12.33203125" style="39" bestFit="1" customWidth="1"/>
    <col min="5079" max="5079" width="13.33203125" style="39" bestFit="1" customWidth="1"/>
    <col min="5080" max="5080" width="12.33203125" style="39" customWidth="1"/>
    <col min="5081" max="5081" width="13.33203125" style="39" bestFit="1" customWidth="1"/>
    <col min="5082" max="5082" width="12.33203125" style="39" customWidth="1"/>
    <col min="5083" max="5083" width="13.33203125" style="39" bestFit="1" customWidth="1"/>
    <col min="5084" max="5084" width="12.33203125" style="39" bestFit="1" customWidth="1"/>
    <col min="5085" max="5085" width="14.44140625" style="39" customWidth="1"/>
    <col min="5086" max="5086" width="11.33203125" style="39" bestFit="1" customWidth="1"/>
    <col min="5087" max="5121" width="0" style="39" hidden="1" customWidth="1"/>
    <col min="5122" max="5122" width="8.88671875" style="39"/>
    <col min="5123" max="5123" width="11.33203125" style="39" bestFit="1" customWidth="1"/>
    <col min="5124" max="5124" width="14.33203125" style="39" bestFit="1" customWidth="1"/>
    <col min="5125" max="5329" width="8.88671875" style="39"/>
    <col min="5330" max="5330" width="28" style="39" bestFit="1" customWidth="1"/>
    <col min="5331" max="5331" width="28.109375" style="39" bestFit="1" customWidth="1"/>
    <col min="5332" max="5332" width="7.109375" style="39" bestFit="1" customWidth="1"/>
    <col min="5333" max="5333" width="10.33203125" style="39" bestFit="1" customWidth="1"/>
    <col min="5334" max="5334" width="12.33203125" style="39" bestFit="1" customWidth="1"/>
    <col min="5335" max="5335" width="13.33203125" style="39" bestFit="1" customWidth="1"/>
    <col min="5336" max="5336" width="12.33203125" style="39" customWidth="1"/>
    <col min="5337" max="5337" width="13.33203125" style="39" bestFit="1" customWidth="1"/>
    <col min="5338" max="5338" width="12.33203125" style="39" customWidth="1"/>
    <col min="5339" max="5339" width="13.33203125" style="39" bestFit="1" customWidth="1"/>
    <col min="5340" max="5340" width="12.33203125" style="39" bestFit="1" customWidth="1"/>
    <col min="5341" max="5341" width="14.44140625" style="39" customWidth="1"/>
    <col min="5342" max="5342" width="11.33203125" style="39" bestFit="1" customWidth="1"/>
    <col min="5343" max="5377" width="0" style="39" hidden="1" customWidth="1"/>
    <col min="5378" max="5378" width="8.88671875" style="39"/>
    <col min="5379" max="5379" width="11.33203125" style="39" bestFit="1" customWidth="1"/>
    <col min="5380" max="5380" width="14.33203125" style="39" bestFit="1" customWidth="1"/>
    <col min="5381" max="5585" width="8.88671875" style="39"/>
    <col min="5586" max="5586" width="28" style="39" bestFit="1" customWidth="1"/>
    <col min="5587" max="5587" width="28.109375" style="39" bestFit="1" customWidth="1"/>
    <col min="5588" max="5588" width="7.109375" style="39" bestFit="1" customWidth="1"/>
    <col min="5589" max="5589" width="10.33203125" style="39" bestFit="1" customWidth="1"/>
    <col min="5590" max="5590" width="12.33203125" style="39" bestFit="1" customWidth="1"/>
    <col min="5591" max="5591" width="13.33203125" style="39" bestFit="1" customWidth="1"/>
    <col min="5592" max="5592" width="12.33203125" style="39" customWidth="1"/>
    <col min="5593" max="5593" width="13.33203125" style="39" bestFit="1" customWidth="1"/>
    <col min="5594" max="5594" width="12.33203125" style="39" customWidth="1"/>
    <col min="5595" max="5595" width="13.33203125" style="39" bestFit="1" customWidth="1"/>
    <col min="5596" max="5596" width="12.33203125" style="39" bestFit="1" customWidth="1"/>
    <col min="5597" max="5597" width="14.44140625" style="39" customWidth="1"/>
    <col min="5598" max="5598" width="11.33203125" style="39" bestFit="1" customWidth="1"/>
    <col min="5599" max="5633" width="0" style="39" hidden="1" customWidth="1"/>
    <col min="5634" max="5634" width="8.88671875" style="39"/>
    <col min="5635" max="5635" width="11.33203125" style="39" bestFit="1" customWidth="1"/>
    <col min="5636" max="5636" width="14.33203125" style="39" bestFit="1" customWidth="1"/>
    <col min="5637" max="5841" width="8.88671875" style="39"/>
    <col min="5842" max="5842" width="28" style="39" bestFit="1" customWidth="1"/>
    <col min="5843" max="5843" width="28.109375" style="39" bestFit="1" customWidth="1"/>
    <col min="5844" max="5844" width="7.109375" style="39" bestFit="1" customWidth="1"/>
    <col min="5845" max="5845" width="10.33203125" style="39" bestFit="1" customWidth="1"/>
    <col min="5846" max="5846" width="12.33203125" style="39" bestFit="1" customWidth="1"/>
    <col min="5847" max="5847" width="13.33203125" style="39" bestFit="1" customWidth="1"/>
    <col min="5848" max="5848" width="12.33203125" style="39" customWidth="1"/>
    <col min="5849" max="5849" width="13.33203125" style="39" bestFit="1" customWidth="1"/>
    <col min="5850" max="5850" width="12.33203125" style="39" customWidth="1"/>
    <col min="5851" max="5851" width="13.33203125" style="39" bestFit="1" customWidth="1"/>
    <col min="5852" max="5852" width="12.33203125" style="39" bestFit="1" customWidth="1"/>
    <col min="5853" max="5853" width="14.44140625" style="39" customWidth="1"/>
    <col min="5854" max="5854" width="11.33203125" style="39" bestFit="1" customWidth="1"/>
    <col min="5855" max="5889" width="0" style="39" hidden="1" customWidth="1"/>
    <col min="5890" max="5890" width="8.88671875" style="39"/>
    <col min="5891" max="5891" width="11.33203125" style="39" bestFit="1" customWidth="1"/>
    <col min="5892" max="5892" width="14.33203125" style="39" bestFit="1" customWidth="1"/>
    <col min="5893" max="6097" width="8.88671875" style="39"/>
    <col min="6098" max="6098" width="28" style="39" bestFit="1" customWidth="1"/>
    <col min="6099" max="6099" width="28.109375" style="39" bestFit="1" customWidth="1"/>
    <col min="6100" max="6100" width="7.109375" style="39" bestFit="1" customWidth="1"/>
    <col min="6101" max="6101" width="10.33203125" style="39" bestFit="1" customWidth="1"/>
    <col min="6102" max="6102" width="12.33203125" style="39" bestFit="1" customWidth="1"/>
    <col min="6103" max="6103" width="13.33203125" style="39" bestFit="1" customWidth="1"/>
    <col min="6104" max="6104" width="12.33203125" style="39" customWidth="1"/>
    <col min="6105" max="6105" width="13.33203125" style="39" bestFit="1" customWidth="1"/>
    <col min="6106" max="6106" width="12.33203125" style="39" customWidth="1"/>
    <col min="6107" max="6107" width="13.33203125" style="39" bestFit="1" customWidth="1"/>
    <col min="6108" max="6108" width="12.33203125" style="39" bestFit="1" customWidth="1"/>
    <col min="6109" max="6109" width="14.44140625" style="39" customWidth="1"/>
    <col min="6110" max="6110" width="11.33203125" style="39" bestFit="1" customWidth="1"/>
    <col min="6111" max="6145" width="0" style="39" hidden="1" customWidth="1"/>
    <col min="6146" max="6146" width="8.88671875" style="39"/>
    <col min="6147" max="6147" width="11.33203125" style="39" bestFit="1" customWidth="1"/>
    <col min="6148" max="6148" width="14.33203125" style="39" bestFit="1" customWidth="1"/>
    <col min="6149" max="6353" width="8.88671875" style="39"/>
    <col min="6354" max="6354" width="28" style="39" bestFit="1" customWidth="1"/>
    <col min="6355" max="6355" width="28.109375" style="39" bestFit="1" customWidth="1"/>
    <col min="6356" max="6356" width="7.109375" style="39" bestFit="1" customWidth="1"/>
    <col min="6357" max="6357" width="10.33203125" style="39" bestFit="1" customWidth="1"/>
    <col min="6358" max="6358" width="12.33203125" style="39" bestFit="1" customWidth="1"/>
    <col min="6359" max="6359" width="13.33203125" style="39" bestFit="1" customWidth="1"/>
    <col min="6360" max="6360" width="12.33203125" style="39" customWidth="1"/>
    <col min="6361" max="6361" width="13.33203125" style="39" bestFit="1" customWidth="1"/>
    <col min="6362" max="6362" width="12.33203125" style="39" customWidth="1"/>
    <col min="6363" max="6363" width="13.33203125" style="39" bestFit="1" customWidth="1"/>
    <col min="6364" max="6364" width="12.33203125" style="39" bestFit="1" customWidth="1"/>
    <col min="6365" max="6365" width="14.44140625" style="39" customWidth="1"/>
    <col min="6366" max="6366" width="11.33203125" style="39" bestFit="1" customWidth="1"/>
    <col min="6367" max="6401" width="0" style="39" hidden="1" customWidth="1"/>
    <col min="6402" max="6402" width="8.88671875" style="39"/>
    <col min="6403" max="6403" width="11.33203125" style="39" bestFit="1" customWidth="1"/>
    <col min="6404" max="6404" width="14.33203125" style="39" bestFit="1" customWidth="1"/>
    <col min="6405" max="6609" width="8.88671875" style="39"/>
    <col min="6610" max="6610" width="28" style="39" bestFit="1" customWidth="1"/>
    <col min="6611" max="6611" width="28.109375" style="39" bestFit="1" customWidth="1"/>
    <col min="6612" max="6612" width="7.109375" style="39" bestFit="1" customWidth="1"/>
    <col min="6613" max="6613" width="10.33203125" style="39" bestFit="1" customWidth="1"/>
    <col min="6614" max="6614" width="12.33203125" style="39" bestFit="1" customWidth="1"/>
    <col min="6615" max="6615" width="13.33203125" style="39" bestFit="1" customWidth="1"/>
    <col min="6616" max="6616" width="12.33203125" style="39" customWidth="1"/>
    <col min="6617" max="6617" width="13.33203125" style="39" bestFit="1" customWidth="1"/>
    <col min="6618" max="6618" width="12.33203125" style="39" customWidth="1"/>
    <col min="6619" max="6619" width="13.33203125" style="39" bestFit="1" customWidth="1"/>
    <col min="6620" max="6620" width="12.33203125" style="39" bestFit="1" customWidth="1"/>
    <col min="6621" max="6621" width="14.44140625" style="39" customWidth="1"/>
    <col min="6622" max="6622" width="11.33203125" style="39" bestFit="1" customWidth="1"/>
    <col min="6623" max="6657" width="0" style="39" hidden="1" customWidth="1"/>
    <col min="6658" max="6658" width="8.88671875" style="39"/>
    <col min="6659" max="6659" width="11.33203125" style="39" bestFit="1" customWidth="1"/>
    <col min="6660" max="6660" width="14.33203125" style="39" bestFit="1" customWidth="1"/>
    <col min="6661" max="6865" width="8.88671875" style="39"/>
    <col min="6866" max="6866" width="28" style="39" bestFit="1" customWidth="1"/>
    <col min="6867" max="6867" width="28.109375" style="39" bestFit="1" customWidth="1"/>
    <col min="6868" max="6868" width="7.109375" style="39" bestFit="1" customWidth="1"/>
    <col min="6869" max="6869" width="10.33203125" style="39" bestFit="1" customWidth="1"/>
    <col min="6870" max="6870" width="12.33203125" style="39" bestFit="1" customWidth="1"/>
    <col min="6871" max="6871" width="13.33203125" style="39" bestFit="1" customWidth="1"/>
    <col min="6872" max="6872" width="12.33203125" style="39" customWidth="1"/>
    <col min="6873" max="6873" width="13.33203125" style="39" bestFit="1" customWidth="1"/>
    <col min="6874" max="6874" width="12.33203125" style="39" customWidth="1"/>
    <col min="6875" max="6875" width="13.33203125" style="39" bestFit="1" customWidth="1"/>
    <col min="6876" max="6876" width="12.33203125" style="39" bestFit="1" customWidth="1"/>
    <col min="6877" max="6877" width="14.44140625" style="39" customWidth="1"/>
    <col min="6878" max="6878" width="11.33203125" style="39" bestFit="1" customWidth="1"/>
    <col min="6879" max="6913" width="0" style="39" hidden="1" customWidth="1"/>
    <col min="6914" max="6914" width="8.88671875" style="39"/>
    <col min="6915" max="6915" width="11.33203125" style="39" bestFit="1" customWidth="1"/>
    <col min="6916" max="6916" width="14.33203125" style="39" bestFit="1" customWidth="1"/>
    <col min="6917" max="7121" width="8.88671875" style="39"/>
    <col min="7122" max="7122" width="28" style="39" bestFit="1" customWidth="1"/>
    <col min="7123" max="7123" width="28.109375" style="39" bestFit="1" customWidth="1"/>
    <col min="7124" max="7124" width="7.109375" style="39" bestFit="1" customWidth="1"/>
    <col min="7125" max="7125" width="10.33203125" style="39" bestFit="1" customWidth="1"/>
    <col min="7126" max="7126" width="12.33203125" style="39" bestFit="1" customWidth="1"/>
    <col min="7127" max="7127" width="13.33203125" style="39" bestFit="1" customWidth="1"/>
    <col min="7128" max="7128" width="12.33203125" style="39" customWidth="1"/>
    <col min="7129" max="7129" width="13.33203125" style="39" bestFit="1" customWidth="1"/>
    <col min="7130" max="7130" width="12.33203125" style="39" customWidth="1"/>
    <col min="7131" max="7131" width="13.33203125" style="39" bestFit="1" customWidth="1"/>
    <col min="7132" max="7132" width="12.33203125" style="39" bestFit="1" customWidth="1"/>
    <col min="7133" max="7133" width="14.44140625" style="39" customWidth="1"/>
    <col min="7134" max="7134" width="11.33203125" style="39" bestFit="1" customWidth="1"/>
    <col min="7135" max="7169" width="0" style="39" hidden="1" customWidth="1"/>
    <col min="7170" max="7170" width="8.88671875" style="39"/>
    <col min="7171" max="7171" width="11.33203125" style="39" bestFit="1" customWidth="1"/>
    <col min="7172" max="7172" width="14.33203125" style="39" bestFit="1" customWidth="1"/>
    <col min="7173" max="7377" width="8.88671875" style="39"/>
    <col min="7378" max="7378" width="28" style="39" bestFit="1" customWidth="1"/>
    <col min="7379" max="7379" width="28.109375" style="39" bestFit="1" customWidth="1"/>
    <col min="7380" max="7380" width="7.109375" style="39" bestFit="1" customWidth="1"/>
    <col min="7381" max="7381" width="10.33203125" style="39" bestFit="1" customWidth="1"/>
    <col min="7382" max="7382" width="12.33203125" style="39" bestFit="1" customWidth="1"/>
    <col min="7383" max="7383" width="13.33203125" style="39" bestFit="1" customWidth="1"/>
    <col min="7384" max="7384" width="12.33203125" style="39" customWidth="1"/>
    <col min="7385" max="7385" width="13.33203125" style="39" bestFit="1" customWidth="1"/>
    <col min="7386" max="7386" width="12.33203125" style="39" customWidth="1"/>
    <col min="7387" max="7387" width="13.33203125" style="39" bestFit="1" customWidth="1"/>
    <col min="7388" max="7388" width="12.33203125" style="39" bestFit="1" customWidth="1"/>
    <col min="7389" max="7389" width="14.44140625" style="39" customWidth="1"/>
    <col min="7390" max="7390" width="11.33203125" style="39" bestFit="1" customWidth="1"/>
    <col min="7391" max="7425" width="0" style="39" hidden="1" customWidth="1"/>
    <col min="7426" max="7426" width="8.88671875" style="39"/>
    <col min="7427" max="7427" width="11.33203125" style="39" bestFit="1" customWidth="1"/>
    <col min="7428" max="7428" width="14.33203125" style="39" bestFit="1" customWidth="1"/>
    <col min="7429" max="7633" width="8.88671875" style="39"/>
    <col min="7634" max="7634" width="28" style="39" bestFit="1" customWidth="1"/>
    <col min="7635" max="7635" width="28.109375" style="39" bestFit="1" customWidth="1"/>
    <col min="7636" max="7636" width="7.109375" style="39" bestFit="1" customWidth="1"/>
    <col min="7637" max="7637" width="10.33203125" style="39" bestFit="1" customWidth="1"/>
    <col min="7638" max="7638" width="12.33203125" style="39" bestFit="1" customWidth="1"/>
    <col min="7639" max="7639" width="13.33203125" style="39" bestFit="1" customWidth="1"/>
    <col min="7640" max="7640" width="12.33203125" style="39" customWidth="1"/>
    <col min="7641" max="7641" width="13.33203125" style="39" bestFit="1" customWidth="1"/>
    <col min="7642" max="7642" width="12.33203125" style="39" customWidth="1"/>
    <col min="7643" max="7643" width="13.33203125" style="39" bestFit="1" customWidth="1"/>
    <col min="7644" max="7644" width="12.33203125" style="39" bestFit="1" customWidth="1"/>
    <col min="7645" max="7645" width="14.44140625" style="39" customWidth="1"/>
    <col min="7646" max="7646" width="11.33203125" style="39" bestFit="1" customWidth="1"/>
    <col min="7647" max="7681" width="0" style="39" hidden="1" customWidth="1"/>
    <col min="7682" max="7682" width="8.88671875" style="39"/>
    <col min="7683" max="7683" width="11.33203125" style="39" bestFit="1" customWidth="1"/>
    <col min="7684" max="7684" width="14.33203125" style="39" bestFit="1" customWidth="1"/>
    <col min="7685" max="7889" width="8.88671875" style="39"/>
    <col min="7890" max="7890" width="28" style="39" bestFit="1" customWidth="1"/>
    <col min="7891" max="7891" width="28.109375" style="39" bestFit="1" customWidth="1"/>
    <col min="7892" max="7892" width="7.109375" style="39" bestFit="1" customWidth="1"/>
    <col min="7893" max="7893" width="10.33203125" style="39" bestFit="1" customWidth="1"/>
    <col min="7894" max="7894" width="12.33203125" style="39" bestFit="1" customWidth="1"/>
    <col min="7895" max="7895" width="13.33203125" style="39" bestFit="1" customWidth="1"/>
    <col min="7896" max="7896" width="12.33203125" style="39" customWidth="1"/>
    <col min="7897" max="7897" width="13.33203125" style="39" bestFit="1" customWidth="1"/>
    <col min="7898" max="7898" width="12.33203125" style="39" customWidth="1"/>
    <col min="7899" max="7899" width="13.33203125" style="39" bestFit="1" customWidth="1"/>
    <col min="7900" max="7900" width="12.33203125" style="39" bestFit="1" customWidth="1"/>
    <col min="7901" max="7901" width="14.44140625" style="39" customWidth="1"/>
    <col min="7902" max="7902" width="11.33203125" style="39" bestFit="1" customWidth="1"/>
    <col min="7903" max="7937" width="0" style="39" hidden="1" customWidth="1"/>
    <col min="7938" max="7938" width="8.88671875" style="39"/>
    <col min="7939" max="7939" width="11.33203125" style="39" bestFit="1" customWidth="1"/>
    <col min="7940" max="7940" width="14.33203125" style="39" bestFit="1" customWidth="1"/>
    <col min="7941" max="8145" width="8.88671875" style="39"/>
    <col min="8146" max="8146" width="28" style="39" bestFit="1" customWidth="1"/>
    <col min="8147" max="8147" width="28.109375" style="39" bestFit="1" customWidth="1"/>
    <col min="8148" max="8148" width="7.109375" style="39" bestFit="1" customWidth="1"/>
    <col min="8149" max="8149" width="10.33203125" style="39" bestFit="1" customWidth="1"/>
    <col min="8150" max="8150" width="12.33203125" style="39" bestFit="1" customWidth="1"/>
    <col min="8151" max="8151" width="13.33203125" style="39" bestFit="1" customWidth="1"/>
    <col min="8152" max="8152" width="12.33203125" style="39" customWidth="1"/>
    <col min="8153" max="8153" width="13.33203125" style="39" bestFit="1" customWidth="1"/>
    <col min="8154" max="8154" width="12.33203125" style="39" customWidth="1"/>
    <col min="8155" max="8155" width="13.33203125" style="39" bestFit="1" customWidth="1"/>
    <col min="8156" max="8156" width="12.33203125" style="39" bestFit="1" customWidth="1"/>
    <col min="8157" max="8157" width="14.44140625" style="39" customWidth="1"/>
    <col min="8158" max="8158" width="11.33203125" style="39" bestFit="1" customWidth="1"/>
    <col min="8159" max="8193" width="0" style="39" hidden="1" customWidth="1"/>
    <col min="8194" max="8194" width="8.88671875" style="39"/>
    <col min="8195" max="8195" width="11.33203125" style="39" bestFit="1" customWidth="1"/>
    <col min="8196" max="8196" width="14.33203125" style="39" bestFit="1" customWidth="1"/>
    <col min="8197" max="8401" width="8.88671875" style="39"/>
    <col min="8402" max="8402" width="28" style="39" bestFit="1" customWidth="1"/>
    <col min="8403" max="8403" width="28.109375" style="39" bestFit="1" customWidth="1"/>
    <col min="8404" max="8404" width="7.109375" style="39" bestFit="1" customWidth="1"/>
    <col min="8405" max="8405" width="10.33203125" style="39" bestFit="1" customWidth="1"/>
    <col min="8406" max="8406" width="12.33203125" style="39" bestFit="1" customWidth="1"/>
    <col min="8407" max="8407" width="13.33203125" style="39" bestFit="1" customWidth="1"/>
    <col min="8408" max="8408" width="12.33203125" style="39" customWidth="1"/>
    <col min="8409" max="8409" width="13.33203125" style="39" bestFit="1" customWidth="1"/>
    <col min="8410" max="8410" width="12.33203125" style="39" customWidth="1"/>
    <col min="8411" max="8411" width="13.33203125" style="39" bestFit="1" customWidth="1"/>
    <col min="8412" max="8412" width="12.33203125" style="39" bestFit="1" customWidth="1"/>
    <col min="8413" max="8413" width="14.44140625" style="39" customWidth="1"/>
    <col min="8414" max="8414" width="11.33203125" style="39" bestFit="1" customWidth="1"/>
    <col min="8415" max="8449" width="0" style="39" hidden="1" customWidth="1"/>
    <col min="8450" max="8450" width="8.88671875" style="39"/>
    <col min="8451" max="8451" width="11.33203125" style="39" bestFit="1" customWidth="1"/>
    <col min="8452" max="8452" width="14.33203125" style="39" bestFit="1" customWidth="1"/>
    <col min="8453" max="8657" width="8.88671875" style="39"/>
    <col min="8658" max="8658" width="28" style="39" bestFit="1" customWidth="1"/>
    <col min="8659" max="8659" width="28.109375" style="39" bestFit="1" customWidth="1"/>
    <col min="8660" max="8660" width="7.109375" style="39" bestFit="1" customWidth="1"/>
    <col min="8661" max="8661" width="10.33203125" style="39" bestFit="1" customWidth="1"/>
    <col min="8662" max="8662" width="12.33203125" style="39" bestFit="1" customWidth="1"/>
    <col min="8663" max="8663" width="13.33203125" style="39" bestFit="1" customWidth="1"/>
    <col min="8664" max="8664" width="12.33203125" style="39" customWidth="1"/>
    <col min="8665" max="8665" width="13.33203125" style="39" bestFit="1" customWidth="1"/>
    <col min="8666" max="8666" width="12.33203125" style="39" customWidth="1"/>
    <col min="8667" max="8667" width="13.33203125" style="39" bestFit="1" customWidth="1"/>
    <col min="8668" max="8668" width="12.33203125" style="39" bestFit="1" customWidth="1"/>
    <col min="8669" max="8669" width="14.44140625" style="39" customWidth="1"/>
    <col min="8670" max="8670" width="11.33203125" style="39" bestFit="1" customWidth="1"/>
    <col min="8671" max="8705" width="0" style="39" hidden="1" customWidth="1"/>
    <col min="8706" max="8706" width="8.88671875" style="39"/>
    <col min="8707" max="8707" width="11.33203125" style="39" bestFit="1" customWidth="1"/>
    <col min="8708" max="8708" width="14.33203125" style="39" bestFit="1" customWidth="1"/>
    <col min="8709" max="8913" width="8.88671875" style="39"/>
    <col min="8914" max="8914" width="28" style="39" bestFit="1" customWidth="1"/>
    <col min="8915" max="8915" width="28.109375" style="39" bestFit="1" customWidth="1"/>
    <col min="8916" max="8916" width="7.109375" style="39" bestFit="1" customWidth="1"/>
    <col min="8917" max="8917" width="10.33203125" style="39" bestFit="1" customWidth="1"/>
    <col min="8918" max="8918" width="12.33203125" style="39" bestFit="1" customWidth="1"/>
    <col min="8919" max="8919" width="13.33203125" style="39" bestFit="1" customWidth="1"/>
    <col min="8920" max="8920" width="12.33203125" style="39" customWidth="1"/>
    <col min="8921" max="8921" width="13.33203125" style="39" bestFit="1" customWidth="1"/>
    <col min="8922" max="8922" width="12.33203125" style="39" customWidth="1"/>
    <col min="8923" max="8923" width="13.33203125" style="39" bestFit="1" customWidth="1"/>
    <col min="8924" max="8924" width="12.33203125" style="39" bestFit="1" customWidth="1"/>
    <col min="8925" max="8925" width="14.44140625" style="39" customWidth="1"/>
    <col min="8926" max="8926" width="11.33203125" style="39" bestFit="1" customWidth="1"/>
    <col min="8927" max="8961" width="0" style="39" hidden="1" customWidth="1"/>
    <col min="8962" max="8962" width="8.88671875" style="39"/>
    <col min="8963" max="8963" width="11.33203125" style="39" bestFit="1" customWidth="1"/>
    <col min="8964" max="8964" width="14.33203125" style="39" bestFit="1" customWidth="1"/>
    <col min="8965" max="9169" width="8.88671875" style="39"/>
    <col min="9170" max="9170" width="28" style="39" bestFit="1" customWidth="1"/>
    <col min="9171" max="9171" width="28.109375" style="39" bestFit="1" customWidth="1"/>
    <col min="9172" max="9172" width="7.109375" style="39" bestFit="1" customWidth="1"/>
    <col min="9173" max="9173" width="10.33203125" style="39" bestFit="1" customWidth="1"/>
    <col min="9174" max="9174" width="12.33203125" style="39" bestFit="1" customWidth="1"/>
    <col min="9175" max="9175" width="13.33203125" style="39" bestFit="1" customWidth="1"/>
    <col min="9176" max="9176" width="12.33203125" style="39" customWidth="1"/>
    <col min="9177" max="9177" width="13.33203125" style="39" bestFit="1" customWidth="1"/>
    <col min="9178" max="9178" width="12.33203125" style="39" customWidth="1"/>
    <col min="9179" max="9179" width="13.33203125" style="39" bestFit="1" customWidth="1"/>
    <col min="9180" max="9180" width="12.33203125" style="39" bestFit="1" customWidth="1"/>
    <col min="9181" max="9181" width="14.44140625" style="39" customWidth="1"/>
    <col min="9182" max="9182" width="11.33203125" style="39" bestFit="1" customWidth="1"/>
    <col min="9183" max="9217" width="0" style="39" hidden="1" customWidth="1"/>
    <col min="9218" max="9218" width="8.88671875" style="39"/>
    <col min="9219" max="9219" width="11.33203125" style="39" bestFit="1" customWidth="1"/>
    <col min="9220" max="9220" width="14.33203125" style="39" bestFit="1" customWidth="1"/>
    <col min="9221" max="9425" width="8.88671875" style="39"/>
    <col min="9426" max="9426" width="28" style="39" bestFit="1" customWidth="1"/>
    <col min="9427" max="9427" width="28.109375" style="39" bestFit="1" customWidth="1"/>
    <col min="9428" max="9428" width="7.109375" style="39" bestFit="1" customWidth="1"/>
    <col min="9429" max="9429" width="10.33203125" style="39" bestFit="1" customWidth="1"/>
    <col min="9430" max="9430" width="12.33203125" style="39" bestFit="1" customWidth="1"/>
    <col min="9431" max="9431" width="13.33203125" style="39" bestFit="1" customWidth="1"/>
    <col min="9432" max="9432" width="12.33203125" style="39" customWidth="1"/>
    <col min="9433" max="9433" width="13.33203125" style="39" bestFit="1" customWidth="1"/>
    <col min="9434" max="9434" width="12.33203125" style="39" customWidth="1"/>
    <col min="9435" max="9435" width="13.33203125" style="39" bestFit="1" customWidth="1"/>
    <col min="9436" max="9436" width="12.33203125" style="39" bestFit="1" customWidth="1"/>
    <col min="9437" max="9437" width="14.44140625" style="39" customWidth="1"/>
    <col min="9438" max="9438" width="11.33203125" style="39" bestFit="1" customWidth="1"/>
    <col min="9439" max="9473" width="0" style="39" hidden="1" customWidth="1"/>
    <col min="9474" max="9474" width="8.88671875" style="39"/>
    <col min="9475" max="9475" width="11.33203125" style="39" bestFit="1" customWidth="1"/>
    <col min="9476" max="9476" width="14.33203125" style="39" bestFit="1" customWidth="1"/>
    <col min="9477" max="9681" width="8.88671875" style="39"/>
    <col min="9682" max="9682" width="28" style="39" bestFit="1" customWidth="1"/>
    <col min="9683" max="9683" width="28.109375" style="39" bestFit="1" customWidth="1"/>
    <col min="9684" max="9684" width="7.109375" style="39" bestFit="1" customWidth="1"/>
    <col min="9685" max="9685" width="10.33203125" style="39" bestFit="1" customWidth="1"/>
    <col min="9686" max="9686" width="12.33203125" style="39" bestFit="1" customWidth="1"/>
    <col min="9687" max="9687" width="13.33203125" style="39" bestFit="1" customWidth="1"/>
    <col min="9688" max="9688" width="12.33203125" style="39" customWidth="1"/>
    <col min="9689" max="9689" width="13.33203125" style="39" bestFit="1" customWidth="1"/>
    <col min="9690" max="9690" width="12.33203125" style="39" customWidth="1"/>
    <col min="9691" max="9691" width="13.33203125" style="39" bestFit="1" customWidth="1"/>
    <col min="9692" max="9692" width="12.33203125" style="39" bestFit="1" customWidth="1"/>
    <col min="9693" max="9693" width="14.44140625" style="39" customWidth="1"/>
    <col min="9694" max="9694" width="11.33203125" style="39" bestFit="1" customWidth="1"/>
    <col min="9695" max="9729" width="0" style="39" hidden="1" customWidth="1"/>
    <col min="9730" max="9730" width="8.88671875" style="39"/>
    <col min="9731" max="9731" width="11.33203125" style="39" bestFit="1" customWidth="1"/>
    <col min="9732" max="9732" width="14.33203125" style="39" bestFit="1" customWidth="1"/>
    <col min="9733" max="9937" width="8.88671875" style="39"/>
    <col min="9938" max="9938" width="28" style="39" bestFit="1" customWidth="1"/>
    <col min="9939" max="9939" width="28.109375" style="39" bestFit="1" customWidth="1"/>
    <col min="9940" max="9940" width="7.109375" style="39" bestFit="1" customWidth="1"/>
    <col min="9941" max="9941" width="10.33203125" style="39" bestFit="1" customWidth="1"/>
    <col min="9942" max="9942" width="12.33203125" style="39" bestFit="1" customWidth="1"/>
    <col min="9943" max="9943" width="13.33203125" style="39" bestFit="1" customWidth="1"/>
    <col min="9944" max="9944" width="12.33203125" style="39" customWidth="1"/>
    <col min="9945" max="9945" width="13.33203125" style="39" bestFit="1" customWidth="1"/>
    <col min="9946" max="9946" width="12.33203125" style="39" customWidth="1"/>
    <col min="9947" max="9947" width="13.33203125" style="39" bestFit="1" customWidth="1"/>
    <col min="9948" max="9948" width="12.33203125" style="39" bestFit="1" customWidth="1"/>
    <col min="9949" max="9949" width="14.44140625" style="39" customWidth="1"/>
    <col min="9950" max="9950" width="11.33203125" style="39" bestFit="1" customWidth="1"/>
    <col min="9951" max="9985" width="0" style="39" hidden="1" customWidth="1"/>
    <col min="9986" max="9986" width="8.88671875" style="39"/>
    <col min="9987" max="9987" width="11.33203125" style="39" bestFit="1" customWidth="1"/>
    <col min="9988" max="9988" width="14.33203125" style="39" bestFit="1" customWidth="1"/>
    <col min="9989" max="10193" width="8.88671875" style="39"/>
    <col min="10194" max="10194" width="28" style="39" bestFit="1" customWidth="1"/>
    <col min="10195" max="10195" width="28.109375" style="39" bestFit="1" customWidth="1"/>
    <col min="10196" max="10196" width="7.109375" style="39" bestFit="1" customWidth="1"/>
    <col min="10197" max="10197" width="10.33203125" style="39" bestFit="1" customWidth="1"/>
    <col min="10198" max="10198" width="12.33203125" style="39" bestFit="1" customWidth="1"/>
    <col min="10199" max="10199" width="13.33203125" style="39" bestFit="1" customWidth="1"/>
    <col min="10200" max="10200" width="12.33203125" style="39" customWidth="1"/>
    <col min="10201" max="10201" width="13.33203125" style="39" bestFit="1" customWidth="1"/>
    <col min="10202" max="10202" width="12.33203125" style="39" customWidth="1"/>
    <col min="10203" max="10203" width="13.33203125" style="39" bestFit="1" customWidth="1"/>
    <col min="10204" max="10204" width="12.33203125" style="39" bestFit="1" customWidth="1"/>
    <col min="10205" max="10205" width="14.44140625" style="39" customWidth="1"/>
    <col min="10206" max="10206" width="11.33203125" style="39" bestFit="1" customWidth="1"/>
    <col min="10207" max="10241" width="0" style="39" hidden="1" customWidth="1"/>
    <col min="10242" max="10242" width="8.88671875" style="39"/>
    <col min="10243" max="10243" width="11.33203125" style="39" bestFit="1" customWidth="1"/>
    <col min="10244" max="10244" width="14.33203125" style="39" bestFit="1" customWidth="1"/>
    <col min="10245" max="10449" width="8.88671875" style="39"/>
    <col min="10450" max="10450" width="28" style="39" bestFit="1" customWidth="1"/>
    <col min="10451" max="10451" width="28.109375" style="39" bestFit="1" customWidth="1"/>
    <col min="10452" max="10452" width="7.109375" style="39" bestFit="1" customWidth="1"/>
    <col min="10453" max="10453" width="10.33203125" style="39" bestFit="1" customWidth="1"/>
    <col min="10454" max="10454" width="12.33203125" style="39" bestFit="1" customWidth="1"/>
    <col min="10455" max="10455" width="13.33203125" style="39" bestFit="1" customWidth="1"/>
    <col min="10456" max="10456" width="12.33203125" style="39" customWidth="1"/>
    <col min="10457" max="10457" width="13.33203125" style="39" bestFit="1" customWidth="1"/>
    <col min="10458" max="10458" width="12.33203125" style="39" customWidth="1"/>
    <col min="10459" max="10459" width="13.33203125" style="39" bestFit="1" customWidth="1"/>
    <col min="10460" max="10460" width="12.33203125" style="39" bestFit="1" customWidth="1"/>
    <col min="10461" max="10461" width="14.44140625" style="39" customWidth="1"/>
    <col min="10462" max="10462" width="11.33203125" style="39" bestFit="1" customWidth="1"/>
    <col min="10463" max="10497" width="0" style="39" hidden="1" customWidth="1"/>
    <col min="10498" max="10498" width="8.88671875" style="39"/>
    <col min="10499" max="10499" width="11.33203125" style="39" bestFit="1" customWidth="1"/>
    <col min="10500" max="10500" width="14.33203125" style="39" bestFit="1" customWidth="1"/>
    <col min="10501" max="10705" width="8.88671875" style="39"/>
    <col min="10706" max="10706" width="28" style="39" bestFit="1" customWidth="1"/>
    <col min="10707" max="10707" width="28.109375" style="39" bestFit="1" customWidth="1"/>
    <col min="10708" max="10708" width="7.109375" style="39" bestFit="1" customWidth="1"/>
    <col min="10709" max="10709" width="10.33203125" style="39" bestFit="1" customWidth="1"/>
    <col min="10710" max="10710" width="12.33203125" style="39" bestFit="1" customWidth="1"/>
    <col min="10711" max="10711" width="13.33203125" style="39" bestFit="1" customWidth="1"/>
    <col min="10712" max="10712" width="12.33203125" style="39" customWidth="1"/>
    <col min="10713" max="10713" width="13.33203125" style="39" bestFit="1" customWidth="1"/>
    <col min="10714" max="10714" width="12.33203125" style="39" customWidth="1"/>
    <col min="10715" max="10715" width="13.33203125" style="39" bestFit="1" customWidth="1"/>
    <col min="10716" max="10716" width="12.33203125" style="39" bestFit="1" customWidth="1"/>
    <col min="10717" max="10717" width="14.44140625" style="39" customWidth="1"/>
    <col min="10718" max="10718" width="11.33203125" style="39" bestFit="1" customWidth="1"/>
    <col min="10719" max="10753" width="0" style="39" hidden="1" customWidth="1"/>
    <col min="10754" max="10754" width="8.88671875" style="39"/>
    <col min="10755" max="10755" width="11.33203125" style="39" bestFit="1" customWidth="1"/>
    <col min="10756" max="10756" width="14.33203125" style="39" bestFit="1" customWidth="1"/>
    <col min="10757" max="10961" width="8.88671875" style="39"/>
    <col min="10962" max="10962" width="28" style="39" bestFit="1" customWidth="1"/>
    <col min="10963" max="10963" width="28.109375" style="39" bestFit="1" customWidth="1"/>
    <col min="10964" max="10964" width="7.109375" style="39" bestFit="1" customWidth="1"/>
    <col min="10965" max="10965" width="10.33203125" style="39" bestFit="1" customWidth="1"/>
    <col min="10966" max="10966" width="12.33203125" style="39" bestFit="1" customWidth="1"/>
    <col min="10967" max="10967" width="13.33203125" style="39" bestFit="1" customWidth="1"/>
    <col min="10968" max="10968" width="12.33203125" style="39" customWidth="1"/>
    <col min="10969" max="10969" width="13.33203125" style="39" bestFit="1" customWidth="1"/>
    <col min="10970" max="10970" width="12.33203125" style="39" customWidth="1"/>
    <col min="10971" max="10971" width="13.33203125" style="39" bestFit="1" customWidth="1"/>
    <col min="10972" max="10972" width="12.33203125" style="39" bestFit="1" customWidth="1"/>
    <col min="10973" max="10973" width="14.44140625" style="39" customWidth="1"/>
    <col min="10974" max="10974" width="11.33203125" style="39" bestFit="1" customWidth="1"/>
    <col min="10975" max="11009" width="0" style="39" hidden="1" customWidth="1"/>
    <col min="11010" max="11010" width="8.88671875" style="39"/>
    <col min="11011" max="11011" width="11.33203125" style="39" bestFit="1" customWidth="1"/>
    <col min="11012" max="11012" width="14.33203125" style="39" bestFit="1" customWidth="1"/>
    <col min="11013" max="11217" width="8.88671875" style="39"/>
    <col min="11218" max="11218" width="28" style="39" bestFit="1" customWidth="1"/>
    <col min="11219" max="11219" width="28.109375" style="39" bestFit="1" customWidth="1"/>
    <col min="11220" max="11220" width="7.109375" style="39" bestFit="1" customWidth="1"/>
    <col min="11221" max="11221" width="10.33203125" style="39" bestFit="1" customWidth="1"/>
    <col min="11222" max="11222" width="12.33203125" style="39" bestFit="1" customWidth="1"/>
    <col min="11223" max="11223" width="13.33203125" style="39" bestFit="1" customWidth="1"/>
    <col min="11224" max="11224" width="12.33203125" style="39" customWidth="1"/>
    <col min="11225" max="11225" width="13.33203125" style="39" bestFit="1" customWidth="1"/>
    <col min="11226" max="11226" width="12.33203125" style="39" customWidth="1"/>
    <col min="11227" max="11227" width="13.33203125" style="39" bestFit="1" customWidth="1"/>
    <col min="11228" max="11228" width="12.33203125" style="39" bestFit="1" customWidth="1"/>
    <col min="11229" max="11229" width="14.44140625" style="39" customWidth="1"/>
    <col min="11230" max="11230" width="11.33203125" style="39" bestFit="1" customWidth="1"/>
    <col min="11231" max="11265" width="0" style="39" hidden="1" customWidth="1"/>
    <col min="11266" max="11266" width="8.88671875" style="39"/>
    <col min="11267" max="11267" width="11.33203125" style="39" bestFit="1" customWidth="1"/>
    <col min="11268" max="11268" width="14.33203125" style="39" bestFit="1" customWidth="1"/>
    <col min="11269" max="11473" width="8.88671875" style="39"/>
    <col min="11474" max="11474" width="28" style="39" bestFit="1" customWidth="1"/>
    <col min="11475" max="11475" width="28.109375" style="39" bestFit="1" customWidth="1"/>
    <col min="11476" max="11476" width="7.109375" style="39" bestFit="1" customWidth="1"/>
    <col min="11477" max="11477" width="10.33203125" style="39" bestFit="1" customWidth="1"/>
    <col min="11478" max="11478" width="12.33203125" style="39" bestFit="1" customWidth="1"/>
    <col min="11479" max="11479" width="13.33203125" style="39" bestFit="1" customWidth="1"/>
    <col min="11480" max="11480" width="12.33203125" style="39" customWidth="1"/>
    <col min="11481" max="11481" width="13.33203125" style="39" bestFit="1" customWidth="1"/>
    <col min="11482" max="11482" width="12.33203125" style="39" customWidth="1"/>
    <col min="11483" max="11483" width="13.33203125" style="39" bestFit="1" customWidth="1"/>
    <col min="11484" max="11484" width="12.33203125" style="39" bestFit="1" customWidth="1"/>
    <col min="11485" max="11485" width="14.44140625" style="39" customWidth="1"/>
    <col min="11486" max="11486" width="11.33203125" style="39" bestFit="1" customWidth="1"/>
    <col min="11487" max="11521" width="0" style="39" hidden="1" customWidth="1"/>
    <col min="11522" max="11522" width="8.88671875" style="39"/>
    <col min="11523" max="11523" width="11.33203125" style="39" bestFit="1" customWidth="1"/>
    <col min="11524" max="11524" width="14.33203125" style="39" bestFit="1" customWidth="1"/>
    <col min="11525" max="11729" width="8.88671875" style="39"/>
    <col min="11730" max="11730" width="28" style="39" bestFit="1" customWidth="1"/>
    <col min="11731" max="11731" width="28.109375" style="39" bestFit="1" customWidth="1"/>
    <col min="11732" max="11732" width="7.109375" style="39" bestFit="1" customWidth="1"/>
    <col min="11733" max="11733" width="10.33203125" style="39" bestFit="1" customWidth="1"/>
    <col min="11734" max="11734" width="12.33203125" style="39" bestFit="1" customWidth="1"/>
    <col min="11735" max="11735" width="13.33203125" style="39" bestFit="1" customWidth="1"/>
    <col min="11736" max="11736" width="12.33203125" style="39" customWidth="1"/>
    <col min="11737" max="11737" width="13.33203125" style="39" bestFit="1" customWidth="1"/>
    <col min="11738" max="11738" width="12.33203125" style="39" customWidth="1"/>
    <col min="11739" max="11739" width="13.33203125" style="39" bestFit="1" customWidth="1"/>
    <col min="11740" max="11740" width="12.33203125" style="39" bestFit="1" customWidth="1"/>
    <col min="11741" max="11741" width="14.44140625" style="39" customWidth="1"/>
    <col min="11742" max="11742" width="11.33203125" style="39" bestFit="1" customWidth="1"/>
    <col min="11743" max="11777" width="0" style="39" hidden="1" customWidth="1"/>
    <col min="11778" max="11778" width="8.88671875" style="39"/>
    <col min="11779" max="11779" width="11.33203125" style="39" bestFit="1" customWidth="1"/>
    <col min="11780" max="11780" width="14.33203125" style="39" bestFit="1" customWidth="1"/>
    <col min="11781" max="11985" width="8.88671875" style="39"/>
    <col min="11986" max="11986" width="28" style="39" bestFit="1" customWidth="1"/>
    <col min="11987" max="11987" width="28.109375" style="39" bestFit="1" customWidth="1"/>
    <col min="11988" max="11988" width="7.109375" style="39" bestFit="1" customWidth="1"/>
    <col min="11989" max="11989" width="10.33203125" style="39" bestFit="1" customWidth="1"/>
    <col min="11990" max="11990" width="12.33203125" style="39" bestFit="1" customWidth="1"/>
    <col min="11991" max="11991" width="13.33203125" style="39" bestFit="1" customWidth="1"/>
    <col min="11992" max="11992" width="12.33203125" style="39" customWidth="1"/>
    <col min="11993" max="11993" width="13.33203125" style="39" bestFit="1" customWidth="1"/>
    <col min="11994" max="11994" width="12.33203125" style="39" customWidth="1"/>
    <col min="11995" max="11995" width="13.33203125" style="39" bestFit="1" customWidth="1"/>
    <col min="11996" max="11996" width="12.33203125" style="39" bestFit="1" customWidth="1"/>
    <col min="11997" max="11997" width="14.44140625" style="39" customWidth="1"/>
    <col min="11998" max="11998" width="11.33203125" style="39" bestFit="1" customWidth="1"/>
    <col min="11999" max="12033" width="0" style="39" hidden="1" customWidth="1"/>
    <col min="12034" max="12034" width="8.88671875" style="39"/>
    <col min="12035" max="12035" width="11.33203125" style="39" bestFit="1" customWidth="1"/>
    <col min="12036" max="12036" width="14.33203125" style="39" bestFit="1" customWidth="1"/>
    <col min="12037" max="12241" width="8.88671875" style="39"/>
    <col min="12242" max="12242" width="28" style="39" bestFit="1" customWidth="1"/>
    <col min="12243" max="12243" width="28.109375" style="39" bestFit="1" customWidth="1"/>
    <col min="12244" max="12244" width="7.109375" style="39" bestFit="1" customWidth="1"/>
    <col min="12245" max="12245" width="10.33203125" style="39" bestFit="1" customWidth="1"/>
    <col min="12246" max="12246" width="12.33203125" style="39" bestFit="1" customWidth="1"/>
    <col min="12247" max="12247" width="13.33203125" style="39" bestFit="1" customWidth="1"/>
    <col min="12248" max="12248" width="12.33203125" style="39" customWidth="1"/>
    <col min="12249" max="12249" width="13.33203125" style="39" bestFit="1" customWidth="1"/>
    <col min="12250" max="12250" width="12.33203125" style="39" customWidth="1"/>
    <col min="12251" max="12251" width="13.33203125" style="39" bestFit="1" customWidth="1"/>
    <col min="12252" max="12252" width="12.33203125" style="39" bestFit="1" customWidth="1"/>
    <col min="12253" max="12253" width="14.44140625" style="39" customWidth="1"/>
    <col min="12254" max="12254" width="11.33203125" style="39" bestFit="1" customWidth="1"/>
    <col min="12255" max="12289" width="0" style="39" hidden="1" customWidth="1"/>
    <col min="12290" max="12290" width="8.88671875" style="39"/>
    <col min="12291" max="12291" width="11.33203125" style="39" bestFit="1" customWidth="1"/>
    <col min="12292" max="12292" width="14.33203125" style="39" bestFit="1" customWidth="1"/>
    <col min="12293" max="12497" width="8.88671875" style="39"/>
    <col min="12498" max="12498" width="28" style="39" bestFit="1" customWidth="1"/>
    <col min="12499" max="12499" width="28.109375" style="39" bestFit="1" customWidth="1"/>
    <col min="12500" max="12500" width="7.109375" style="39" bestFit="1" customWidth="1"/>
    <col min="12501" max="12501" width="10.33203125" style="39" bestFit="1" customWidth="1"/>
    <col min="12502" max="12502" width="12.33203125" style="39" bestFit="1" customWidth="1"/>
    <col min="12503" max="12503" width="13.33203125" style="39" bestFit="1" customWidth="1"/>
    <col min="12504" max="12504" width="12.33203125" style="39" customWidth="1"/>
    <col min="12505" max="12505" width="13.33203125" style="39" bestFit="1" customWidth="1"/>
    <col min="12506" max="12506" width="12.33203125" style="39" customWidth="1"/>
    <col min="12507" max="12507" width="13.33203125" style="39" bestFit="1" customWidth="1"/>
    <col min="12508" max="12508" width="12.33203125" style="39" bestFit="1" customWidth="1"/>
    <col min="12509" max="12509" width="14.44140625" style="39" customWidth="1"/>
    <col min="12510" max="12510" width="11.33203125" style="39" bestFit="1" customWidth="1"/>
    <col min="12511" max="12545" width="0" style="39" hidden="1" customWidth="1"/>
    <col min="12546" max="12546" width="8.88671875" style="39"/>
    <col min="12547" max="12547" width="11.33203125" style="39" bestFit="1" customWidth="1"/>
    <col min="12548" max="12548" width="14.33203125" style="39" bestFit="1" customWidth="1"/>
    <col min="12549" max="12753" width="8.88671875" style="39"/>
    <col min="12754" max="12754" width="28" style="39" bestFit="1" customWidth="1"/>
    <col min="12755" max="12755" width="28.109375" style="39" bestFit="1" customWidth="1"/>
    <col min="12756" max="12756" width="7.109375" style="39" bestFit="1" customWidth="1"/>
    <col min="12757" max="12757" width="10.33203125" style="39" bestFit="1" customWidth="1"/>
    <col min="12758" max="12758" width="12.33203125" style="39" bestFit="1" customWidth="1"/>
    <col min="12759" max="12759" width="13.33203125" style="39" bestFit="1" customWidth="1"/>
    <col min="12760" max="12760" width="12.33203125" style="39" customWidth="1"/>
    <col min="12761" max="12761" width="13.33203125" style="39" bestFit="1" customWidth="1"/>
    <col min="12762" max="12762" width="12.33203125" style="39" customWidth="1"/>
    <col min="12763" max="12763" width="13.33203125" style="39" bestFit="1" customWidth="1"/>
    <col min="12764" max="12764" width="12.33203125" style="39" bestFit="1" customWidth="1"/>
    <col min="12765" max="12765" width="14.44140625" style="39" customWidth="1"/>
    <col min="12766" max="12766" width="11.33203125" style="39" bestFit="1" customWidth="1"/>
    <col min="12767" max="12801" width="0" style="39" hidden="1" customWidth="1"/>
    <col min="12802" max="12802" width="8.88671875" style="39"/>
    <col min="12803" max="12803" width="11.33203125" style="39" bestFit="1" customWidth="1"/>
    <col min="12804" max="12804" width="14.33203125" style="39" bestFit="1" customWidth="1"/>
    <col min="12805" max="13009" width="8.88671875" style="39"/>
    <col min="13010" max="13010" width="28" style="39" bestFit="1" customWidth="1"/>
    <col min="13011" max="13011" width="28.109375" style="39" bestFit="1" customWidth="1"/>
    <col min="13012" max="13012" width="7.109375" style="39" bestFit="1" customWidth="1"/>
    <col min="13013" max="13013" width="10.33203125" style="39" bestFit="1" customWidth="1"/>
    <col min="13014" max="13014" width="12.33203125" style="39" bestFit="1" customWidth="1"/>
    <col min="13015" max="13015" width="13.33203125" style="39" bestFit="1" customWidth="1"/>
    <col min="13016" max="13016" width="12.33203125" style="39" customWidth="1"/>
    <col min="13017" max="13017" width="13.33203125" style="39" bestFit="1" customWidth="1"/>
    <col min="13018" max="13018" width="12.33203125" style="39" customWidth="1"/>
    <col min="13019" max="13019" width="13.33203125" style="39" bestFit="1" customWidth="1"/>
    <col min="13020" max="13020" width="12.33203125" style="39" bestFit="1" customWidth="1"/>
    <col min="13021" max="13021" width="14.44140625" style="39" customWidth="1"/>
    <col min="13022" max="13022" width="11.33203125" style="39" bestFit="1" customWidth="1"/>
    <col min="13023" max="13057" width="0" style="39" hidden="1" customWidth="1"/>
    <col min="13058" max="13058" width="8.88671875" style="39"/>
    <col min="13059" max="13059" width="11.33203125" style="39" bestFit="1" customWidth="1"/>
    <col min="13060" max="13060" width="14.33203125" style="39" bestFit="1" customWidth="1"/>
    <col min="13061" max="13265" width="8.88671875" style="39"/>
    <col min="13266" max="13266" width="28" style="39" bestFit="1" customWidth="1"/>
    <col min="13267" max="13267" width="28.109375" style="39" bestFit="1" customWidth="1"/>
    <col min="13268" max="13268" width="7.109375" style="39" bestFit="1" customWidth="1"/>
    <col min="13269" max="13269" width="10.33203125" style="39" bestFit="1" customWidth="1"/>
    <col min="13270" max="13270" width="12.33203125" style="39" bestFit="1" customWidth="1"/>
    <col min="13271" max="13271" width="13.33203125" style="39" bestFit="1" customWidth="1"/>
    <col min="13272" max="13272" width="12.33203125" style="39" customWidth="1"/>
    <col min="13273" max="13273" width="13.33203125" style="39" bestFit="1" customWidth="1"/>
    <col min="13274" max="13274" width="12.33203125" style="39" customWidth="1"/>
    <col min="13275" max="13275" width="13.33203125" style="39" bestFit="1" customWidth="1"/>
    <col min="13276" max="13276" width="12.33203125" style="39" bestFit="1" customWidth="1"/>
    <col min="13277" max="13277" width="14.44140625" style="39" customWidth="1"/>
    <col min="13278" max="13278" width="11.33203125" style="39" bestFit="1" customWidth="1"/>
    <col min="13279" max="13313" width="0" style="39" hidden="1" customWidth="1"/>
    <col min="13314" max="13314" width="8.88671875" style="39"/>
    <col min="13315" max="13315" width="11.33203125" style="39" bestFit="1" customWidth="1"/>
    <col min="13316" max="13316" width="14.33203125" style="39" bestFit="1" customWidth="1"/>
    <col min="13317" max="13521" width="8.88671875" style="39"/>
    <col min="13522" max="13522" width="28" style="39" bestFit="1" customWidth="1"/>
    <col min="13523" max="13523" width="28.109375" style="39" bestFit="1" customWidth="1"/>
    <col min="13524" max="13524" width="7.109375" style="39" bestFit="1" customWidth="1"/>
    <col min="13525" max="13525" width="10.33203125" style="39" bestFit="1" customWidth="1"/>
    <col min="13526" max="13526" width="12.33203125" style="39" bestFit="1" customWidth="1"/>
    <col min="13527" max="13527" width="13.33203125" style="39" bestFit="1" customWidth="1"/>
    <col min="13528" max="13528" width="12.33203125" style="39" customWidth="1"/>
    <col min="13529" max="13529" width="13.33203125" style="39" bestFit="1" customWidth="1"/>
    <col min="13530" max="13530" width="12.33203125" style="39" customWidth="1"/>
    <col min="13531" max="13531" width="13.33203125" style="39" bestFit="1" customWidth="1"/>
    <col min="13532" max="13532" width="12.33203125" style="39" bestFit="1" customWidth="1"/>
    <col min="13533" max="13533" width="14.44140625" style="39" customWidth="1"/>
    <col min="13534" max="13534" width="11.33203125" style="39" bestFit="1" customWidth="1"/>
    <col min="13535" max="13569" width="0" style="39" hidden="1" customWidth="1"/>
    <col min="13570" max="13570" width="8.88671875" style="39"/>
    <col min="13571" max="13571" width="11.33203125" style="39" bestFit="1" customWidth="1"/>
    <col min="13572" max="13572" width="14.33203125" style="39" bestFit="1" customWidth="1"/>
    <col min="13573" max="13777" width="8.88671875" style="39"/>
    <col min="13778" max="13778" width="28" style="39" bestFit="1" customWidth="1"/>
    <col min="13779" max="13779" width="28.109375" style="39" bestFit="1" customWidth="1"/>
    <col min="13780" max="13780" width="7.109375" style="39" bestFit="1" customWidth="1"/>
    <col min="13781" max="13781" width="10.33203125" style="39" bestFit="1" customWidth="1"/>
    <col min="13782" max="13782" width="12.33203125" style="39" bestFit="1" customWidth="1"/>
    <col min="13783" max="13783" width="13.33203125" style="39" bestFit="1" customWidth="1"/>
    <col min="13784" max="13784" width="12.33203125" style="39" customWidth="1"/>
    <col min="13785" max="13785" width="13.33203125" style="39" bestFit="1" customWidth="1"/>
    <col min="13786" max="13786" width="12.33203125" style="39" customWidth="1"/>
    <col min="13787" max="13787" width="13.33203125" style="39" bestFit="1" customWidth="1"/>
    <col min="13788" max="13788" width="12.33203125" style="39" bestFit="1" customWidth="1"/>
    <col min="13789" max="13789" width="14.44140625" style="39" customWidth="1"/>
    <col min="13790" max="13790" width="11.33203125" style="39" bestFit="1" customWidth="1"/>
    <col min="13791" max="13825" width="0" style="39" hidden="1" customWidth="1"/>
    <col min="13826" max="13826" width="8.88671875" style="39"/>
    <col min="13827" max="13827" width="11.33203125" style="39" bestFit="1" customWidth="1"/>
    <col min="13828" max="13828" width="14.33203125" style="39" bestFit="1" customWidth="1"/>
    <col min="13829" max="14033" width="8.88671875" style="39"/>
    <col min="14034" max="14034" width="28" style="39" bestFit="1" customWidth="1"/>
    <col min="14035" max="14035" width="28.109375" style="39" bestFit="1" customWidth="1"/>
    <col min="14036" max="14036" width="7.109375" style="39" bestFit="1" customWidth="1"/>
    <col min="14037" max="14037" width="10.33203125" style="39" bestFit="1" customWidth="1"/>
    <col min="14038" max="14038" width="12.33203125" style="39" bestFit="1" customWidth="1"/>
    <col min="14039" max="14039" width="13.33203125" style="39" bestFit="1" customWidth="1"/>
    <col min="14040" max="14040" width="12.33203125" style="39" customWidth="1"/>
    <col min="14041" max="14041" width="13.33203125" style="39" bestFit="1" customWidth="1"/>
    <col min="14042" max="14042" width="12.33203125" style="39" customWidth="1"/>
    <col min="14043" max="14043" width="13.33203125" style="39" bestFit="1" customWidth="1"/>
    <col min="14044" max="14044" width="12.33203125" style="39" bestFit="1" customWidth="1"/>
    <col min="14045" max="14045" width="14.44140625" style="39" customWidth="1"/>
    <col min="14046" max="14046" width="11.33203125" style="39" bestFit="1" customWidth="1"/>
    <col min="14047" max="14081" width="0" style="39" hidden="1" customWidth="1"/>
    <col min="14082" max="14082" width="8.88671875" style="39"/>
    <col min="14083" max="14083" width="11.33203125" style="39" bestFit="1" customWidth="1"/>
    <col min="14084" max="14084" width="14.33203125" style="39" bestFit="1" customWidth="1"/>
    <col min="14085" max="14289" width="8.88671875" style="39"/>
    <col min="14290" max="14290" width="28" style="39" bestFit="1" customWidth="1"/>
    <col min="14291" max="14291" width="28.109375" style="39" bestFit="1" customWidth="1"/>
    <col min="14292" max="14292" width="7.109375" style="39" bestFit="1" customWidth="1"/>
    <col min="14293" max="14293" width="10.33203125" style="39" bestFit="1" customWidth="1"/>
    <col min="14294" max="14294" width="12.33203125" style="39" bestFit="1" customWidth="1"/>
    <col min="14295" max="14295" width="13.33203125" style="39" bestFit="1" customWidth="1"/>
    <col min="14296" max="14296" width="12.33203125" style="39" customWidth="1"/>
    <col min="14297" max="14297" width="13.33203125" style="39" bestFit="1" customWidth="1"/>
    <col min="14298" max="14298" width="12.33203125" style="39" customWidth="1"/>
    <col min="14299" max="14299" width="13.33203125" style="39" bestFit="1" customWidth="1"/>
    <col min="14300" max="14300" width="12.33203125" style="39" bestFit="1" customWidth="1"/>
    <col min="14301" max="14301" width="14.44140625" style="39" customWidth="1"/>
    <col min="14302" max="14302" width="11.33203125" style="39" bestFit="1" customWidth="1"/>
    <col min="14303" max="14337" width="0" style="39" hidden="1" customWidth="1"/>
    <col min="14338" max="14338" width="8.88671875" style="39"/>
    <col min="14339" max="14339" width="11.33203125" style="39" bestFit="1" customWidth="1"/>
    <col min="14340" max="14340" width="14.33203125" style="39" bestFit="1" customWidth="1"/>
    <col min="14341" max="14545" width="8.88671875" style="39"/>
    <col min="14546" max="14546" width="28" style="39" bestFit="1" customWidth="1"/>
    <col min="14547" max="14547" width="28.109375" style="39" bestFit="1" customWidth="1"/>
    <col min="14548" max="14548" width="7.109375" style="39" bestFit="1" customWidth="1"/>
    <col min="14549" max="14549" width="10.33203125" style="39" bestFit="1" customWidth="1"/>
    <col min="14550" max="14550" width="12.33203125" style="39" bestFit="1" customWidth="1"/>
    <col min="14551" max="14551" width="13.33203125" style="39" bestFit="1" customWidth="1"/>
    <col min="14552" max="14552" width="12.33203125" style="39" customWidth="1"/>
    <col min="14553" max="14553" width="13.33203125" style="39" bestFit="1" customWidth="1"/>
    <col min="14554" max="14554" width="12.33203125" style="39" customWidth="1"/>
    <col min="14555" max="14555" width="13.33203125" style="39" bestFit="1" customWidth="1"/>
    <col min="14556" max="14556" width="12.33203125" style="39" bestFit="1" customWidth="1"/>
    <col min="14557" max="14557" width="14.44140625" style="39" customWidth="1"/>
    <col min="14558" max="14558" width="11.33203125" style="39" bestFit="1" customWidth="1"/>
    <col min="14559" max="14593" width="0" style="39" hidden="1" customWidth="1"/>
    <col min="14594" max="14594" width="8.88671875" style="39"/>
    <col min="14595" max="14595" width="11.33203125" style="39" bestFit="1" customWidth="1"/>
    <col min="14596" max="14596" width="14.33203125" style="39" bestFit="1" customWidth="1"/>
    <col min="14597" max="14801" width="8.88671875" style="39"/>
    <col min="14802" max="14802" width="28" style="39" bestFit="1" customWidth="1"/>
    <col min="14803" max="14803" width="28.109375" style="39" bestFit="1" customWidth="1"/>
    <col min="14804" max="14804" width="7.109375" style="39" bestFit="1" customWidth="1"/>
    <col min="14805" max="14805" width="10.33203125" style="39" bestFit="1" customWidth="1"/>
    <col min="14806" max="14806" width="12.33203125" style="39" bestFit="1" customWidth="1"/>
    <col min="14807" max="14807" width="13.33203125" style="39" bestFit="1" customWidth="1"/>
    <col min="14808" max="14808" width="12.33203125" style="39" customWidth="1"/>
    <col min="14809" max="14809" width="13.33203125" style="39" bestFit="1" customWidth="1"/>
    <col min="14810" max="14810" width="12.33203125" style="39" customWidth="1"/>
    <col min="14811" max="14811" width="13.33203125" style="39" bestFit="1" customWidth="1"/>
    <col min="14812" max="14812" width="12.33203125" style="39" bestFit="1" customWidth="1"/>
    <col min="14813" max="14813" width="14.44140625" style="39" customWidth="1"/>
    <col min="14814" max="14814" width="11.33203125" style="39" bestFit="1" customWidth="1"/>
    <col min="14815" max="14849" width="0" style="39" hidden="1" customWidth="1"/>
    <col min="14850" max="14850" width="8.88671875" style="39"/>
    <col min="14851" max="14851" width="11.33203125" style="39" bestFit="1" customWidth="1"/>
    <col min="14852" max="14852" width="14.33203125" style="39" bestFit="1" customWidth="1"/>
    <col min="14853" max="15057" width="8.88671875" style="39"/>
    <col min="15058" max="15058" width="28" style="39" bestFit="1" customWidth="1"/>
    <col min="15059" max="15059" width="28.109375" style="39" bestFit="1" customWidth="1"/>
    <col min="15060" max="15060" width="7.109375" style="39" bestFit="1" customWidth="1"/>
    <col min="15061" max="15061" width="10.33203125" style="39" bestFit="1" customWidth="1"/>
    <col min="15062" max="15062" width="12.33203125" style="39" bestFit="1" customWidth="1"/>
    <col min="15063" max="15063" width="13.33203125" style="39" bestFit="1" customWidth="1"/>
    <col min="15064" max="15064" width="12.33203125" style="39" customWidth="1"/>
    <col min="15065" max="15065" width="13.33203125" style="39" bestFit="1" customWidth="1"/>
    <col min="15066" max="15066" width="12.33203125" style="39" customWidth="1"/>
    <col min="15067" max="15067" width="13.33203125" style="39" bestFit="1" customWidth="1"/>
    <col min="15068" max="15068" width="12.33203125" style="39" bestFit="1" customWidth="1"/>
    <col min="15069" max="15069" width="14.44140625" style="39" customWidth="1"/>
    <col min="15070" max="15070" width="11.33203125" style="39" bestFit="1" customWidth="1"/>
    <col min="15071" max="15105" width="0" style="39" hidden="1" customWidth="1"/>
    <col min="15106" max="15106" width="8.88671875" style="39"/>
    <col min="15107" max="15107" width="11.33203125" style="39" bestFit="1" customWidth="1"/>
    <col min="15108" max="15108" width="14.33203125" style="39" bestFit="1" customWidth="1"/>
    <col min="15109" max="15313" width="8.88671875" style="39"/>
    <col min="15314" max="15314" width="28" style="39" bestFit="1" customWidth="1"/>
    <col min="15315" max="15315" width="28.109375" style="39" bestFit="1" customWidth="1"/>
    <col min="15316" max="15316" width="7.109375" style="39" bestFit="1" customWidth="1"/>
    <col min="15317" max="15317" width="10.33203125" style="39" bestFit="1" customWidth="1"/>
    <col min="15318" max="15318" width="12.33203125" style="39" bestFit="1" customWidth="1"/>
    <col min="15319" max="15319" width="13.33203125" style="39" bestFit="1" customWidth="1"/>
    <col min="15320" max="15320" width="12.33203125" style="39" customWidth="1"/>
    <col min="15321" max="15321" width="13.33203125" style="39" bestFit="1" customWidth="1"/>
    <col min="15322" max="15322" width="12.33203125" style="39" customWidth="1"/>
    <col min="15323" max="15323" width="13.33203125" style="39" bestFit="1" customWidth="1"/>
    <col min="15324" max="15324" width="12.33203125" style="39" bestFit="1" customWidth="1"/>
    <col min="15325" max="15325" width="14.44140625" style="39" customWidth="1"/>
    <col min="15326" max="15326" width="11.33203125" style="39" bestFit="1" customWidth="1"/>
    <col min="15327" max="15361" width="0" style="39" hidden="1" customWidth="1"/>
    <col min="15362" max="15362" width="8.88671875" style="39"/>
    <col min="15363" max="15363" width="11.33203125" style="39" bestFit="1" customWidth="1"/>
    <col min="15364" max="15364" width="14.33203125" style="39" bestFit="1" customWidth="1"/>
    <col min="15365" max="15569" width="8.88671875" style="39"/>
    <col min="15570" max="15570" width="28" style="39" bestFit="1" customWidth="1"/>
    <col min="15571" max="15571" width="28.109375" style="39" bestFit="1" customWidth="1"/>
    <col min="15572" max="15572" width="7.109375" style="39" bestFit="1" customWidth="1"/>
    <col min="15573" max="15573" width="10.33203125" style="39" bestFit="1" customWidth="1"/>
    <col min="15574" max="15574" width="12.33203125" style="39" bestFit="1" customWidth="1"/>
    <col min="15575" max="15575" width="13.33203125" style="39" bestFit="1" customWidth="1"/>
    <col min="15576" max="15576" width="12.33203125" style="39" customWidth="1"/>
    <col min="15577" max="15577" width="13.33203125" style="39" bestFit="1" customWidth="1"/>
    <col min="15578" max="15578" width="12.33203125" style="39" customWidth="1"/>
    <col min="15579" max="15579" width="13.33203125" style="39" bestFit="1" customWidth="1"/>
    <col min="15580" max="15580" width="12.33203125" style="39" bestFit="1" customWidth="1"/>
    <col min="15581" max="15581" width="14.44140625" style="39" customWidth="1"/>
    <col min="15582" max="15582" width="11.33203125" style="39" bestFit="1" customWidth="1"/>
    <col min="15583" max="15617" width="0" style="39" hidden="1" customWidth="1"/>
    <col min="15618" max="15618" width="8.88671875" style="39"/>
    <col min="15619" max="15619" width="11.33203125" style="39" bestFit="1" customWidth="1"/>
    <col min="15620" max="15620" width="14.33203125" style="39" bestFit="1" customWidth="1"/>
    <col min="15621" max="15825" width="8.88671875" style="39"/>
    <col min="15826" max="15826" width="28" style="39" bestFit="1" customWidth="1"/>
    <col min="15827" max="15827" width="28.109375" style="39" bestFit="1" customWidth="1"/>
    <col min="15828" max="15828" width="7.109375" style="39" bestFit="1" customWidth="1"/>
    <col min="15829" max="15829" width="10.33203125" style="39" bestFit="1" customWidth="1"/>
    <col min="15830" max="15830" width="12.33203125" style="39" bestFit="1" customWidth="1"/>
    <col min="15831" max="15831" width="13.33203125" style="39" bestFit="1" customWidth="1"/>
    <col min="15832" max="15832" width="12.33203125" style="39" customWidth="1"/>
    <col min="15833" max="15833" width="13.33203125" style="39" bestFit="1" customWidth="1"/>
    <col min="15834" max="15834" width="12.33203125" style="39" customWidth="1"/>
    <col min="15835" max="15835" width="13.33203125" style="39" bestFit="1" customWidth="1"/>
    <col min="15836" max="15836" width="12.33203125" style="39" bestFit="1" customWidth="1"/>
    <col min="15837" max="15837" width="14.44140625" style="39" customWidth="1"/>
    <col min="15838" max="15838" width="11.33203125" style="39" bestFit="1" customWidth="1"/>
    <col min="15839" max="15873" width="0" style="39" hidden="1" customWidth="1"/>
    <col min="15874" max="15874" width="8.88671875" style="39"/>
    <col min="15875" max="15875" width="11.33203125" style="39" bestFit="1" customWidth="1"/>
    <col min="15876" max="15876" width="14.33203125" style="39" bestFit="1" customWidth="1"/>
    <col min="15877" max="16081" width="8.88671875" style="39"/>
    <col min="16082" max="16082" width="28" style="39" bestFit="1" customWidth="1"/>
    <col min="16083" max="16083" width="28.109375" style="39" bestFit="1" customWidth="1"/>
    <col min="16084" max="16084" width="7.109375" style="39" bestFit="1" customWidth="1"/>
    <col min="16085" max="16085" width="10.33203125" style="39" bestFit="1" customWidth="1"/>
    <col min="16086" max="16086" width="12.33203125" style="39" bestFit="1" customWidth="1"/>
    <col min="16087" max="16087" width="13.33203125" style="39" bestFit="1" customWidth="1"/>
    <col min="16088" max="16088" width="12.33203125" style="39" customWidth="1"/>
    <col min="16089" max="16089" width="13.33203125" style="39" bestFit="1" customWidth="1"/>
    <col min="16090" max="16090" width="12.33203125" style="39" customWidth="1"/>
    <col min="16091" max="16091" width="13.33203125" style="39" bestFit="1" customWidth="1"/>
    <col min="16092" max="16092" width="12.33203125" style="39" bestFit="1" customWidth="1"/>
    <col min="16093" max="16093" width="14.44140625" style="39" customWidth="1"/>
    <col min="16094" max="16094" width="11.33203125" style="39" bestFit="1" customWidth="1"/>
    <col min="16095" max="16129" width="0" style="39" hidden="1" customWidth="1"/>
    <col min="16130" max="16130" width="8.88671875" style="39"/>
    <col min="16131" max="16131" width="11.33203125" style="39" bestFit="1" customWidth="1"/>
    <col min="16132" max="16132" width="14.33203125" style="39" bestFit="1" customWidth="1"/>
    <col min="16133" max="16384" width="8.88671875" style="39"/>
  </cols>
  <sheetData>
    <row r="1" spans="1:13" ht="27.95" customHeight="1">
      <c r="A1" s="145" t="s">
        <v>31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1:13" ht="24.95" customHeight="1">
      <c r="A2" s="146" t="str">
        <f>원가계산서!A2</f>
        <v>공학4호관 미래모빌리티 AI 융합 실습실 환경개선 기계설비공사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</row>
    <row r="3" spans="1:13" ht="24.95" customHeight="1">
      <c r="A3" s="144" t="s">
        <v>32</v>
      </c>
      <c r="B3" s="144" t="s">
        <v>33</v>
      </c>
      <c r="C3" s="144" t="s">
        <v>34</v>
      </c>
      <c r="D3" s="144" t="s">
        <v>35</v>
      </c>
      <c r="E3" s="144" t="s">
        <v>36</v>
      </c>
      <c r="F3" s="144"/>
      <c r="G3" s="144" t="s">
        <v>37</v>
      </c>
      <c r="H3" s="144"/>
      <c r="I3" s="144" t="s">
        <v>38</v>
      </c>
      <c r="J3" s="144"/>
      <c r="K3" s="144" t="s">
        <v>39</v>
      </c>
      <c r="L3" s="144"/>
      <c r="M3" s="144" t="s">
        <v>40</v>
      </c>
    </row>
    <row r="4" spans="1:13" ht="24.95" customHeight="1">
      <c r="A4" s="144"/>
      <c r="B4" s="144"/>
      <c r="C4" s="144"/>
      <c r="D4" s="144"/>
      <c r="E4" s="117" t="s">
        <v>41</v>
      </c>
      <c r="F4" s="117" t="s">
        <v>42</v>
      </c>
      <c r="G4" s="117" t="s">
        <v>41</v>
      </c>
      <c r="H4" s="117" t="s">
        <v>42</v>
      </c>
      <c r="I4" s="117" t="s">
        <v>41</v>
      </c>
      <c r="J4" s="117" t="s">
        <v>42</v>
      </c>
      <c r="K4" s="117" t="s">
        <v>41</v>
      </c>
      <c r="L4" s="117" t="s">
        <v>42</v>
      </c>
      <c r="M4" s="144"/>
    </row>
    <row r="5" spans="1:13" ht="24.95" customHeight="1">
      <c r="A5" s="84" t="s">
        <v>112</v>
      </c>
      <c r="B5" s="75"/>
      <c r="C5" s="76"/>
      <c r="D5" s="77"/>
      <c r="E5" s="78"/>
      <c r="F5" s="85"/>
      <c r="G5" s="78"/>
      <c r="H5" s="78"/>
      <c r="I5" s="85"/>
      <c r="J5" s="85"/>
      <c r="K5" s="85"/>
      <c r="L5" s="85"/>
      <c r="M5" s="46"/>
    </row>
    <row r="6" spans="1:13" ht="24.95" customHeight="1">
      <c r="A6" s="74" t="s">
        <v>95</v>
      </c>
      <c r="B6" s="75"/>
      <c r="C6" s="76"/>
      <c r="D6" s="77"/>
      <c r="E6" s="78"/>
      <c r="F6" s="85"/>
      <c r="G6" s="78"/>
      <c r="H6" s="78"/>
      <c r="I6" s="85"/>
      <c r="J6" s="85"/>
      <c r="K6" s="85"/>
      <c r="L6" s="85"/>
      <c r="M6" s="46"/>
    </row>
    <row r="7" spans="1:13" ht="24.95" customHeight="1">
      <c r="A7" s="74" t="s">
        <v>89</v>
      </c>
      <c r="B7" s="75"/>
      <c r="C7" s="76"/>
      <c r="D7" s="77"/>
      <c r="E7" s="78"/>
      <c r="F7" s="85"/>
      <c r="G7" s="78"/>
      <c r="H7" s="78"/>
      <c r="I7" s="85"/>
      <c r="J7" s="85"/>
      <c r="K7" s="85"/>
      <c r="L7" s="85"/>
      <c r="M7" s="85"/>
    </row>
    <row r="8" spans="1:13" ht="24.95" customHeight="1">
      <c r="A8" s="73" t="s">
        <v>53</v>
      </c>
      <c r="B8" s="93" t="s">
        <v>68</v>
      </c>
      <c r="C8" s="70" t="s">
        <v>51</v>
      </c>
      <c r="D8" s="71">
        <v>6</v>
      </c>
      <c r="E8" s="72"/>
      <c r="F8" s="85">
        <f>INT(D8*E8)</f>
        <v>0</v>
      </c>
      <c r="G8" s="78"/>
      <c r="H8" s="78">
        <f t="shared" ref="H8:H24" si="0">INT(D8*G8)</f>
        <v>0</v>
      </c>
      <c r="I8" s="85"/>
      <c r="J8" s="85">
        <f>INT(I8*D8)</f>
        <v>0</v>
      </c>
      <c r="K8" s="85">
        <f>E8+G8+I8</f>
        <v>0</v>
      </c>
      <c r="L8" s="85">
        <f>F8+H8+J8</f>
        <v>0</v>
      </c>
      <c r="M8" s="85"/>
    </row>
    <row r="9" spans="1:13" ht="24.95" customHeight="1">
      <c r="A9" s="73" t="s">
        <v>54</v>
      </c>
      <c r="B9" s="93" t="s">
        <v>69</v>
      </c>
      <c r="C9" s="70" t="s">
        <v>51</v>
      </c>
      <c r="D9" s="71">
        <v>6</v>
      </c>
      <c r="E9" s="72"/>
      <c r="F9" s="85">
        <f>INT(D9*E9)</f>
        <v>0</v>
      </c>
      <c r="G9" s="78"/>
      <c r="H9" s="78">
        <f t="shared" si="0"/>
        <v>0</v>
      </c>
      <c r="I9" s="85"/>
      <c r="J9" s="85">
        <f t="shared" ref="J9:J24" si="1">INT(I9*D9)</f>
        <v>0</v>
      </c>
      <c r="K9" s="85">
        <f>E9+G9+I9</f>
        <v>0</v>
      </c>
      <c r="L9" s="85">
        <f>F9+H9+J9</f>
        <v>0</v>
      </c>
      <c r="M9" s="85"/>
    </row>
    <row r="10" spans="1:13" ht="24.95" customHeight="1">
      <c r="A10" s="73" t="s">
        <v>55</v>
      </c>
      <c r="B10" s="93" t="s">
        <v>70</v>
      </c>
      <c r="C10" s="70" t="s">
        <v>51</v>
      </c>
      <c r="D10" s="71">
        <v>1</v>
      </c>
      <c r="E10" s="72"/>
      <c r="F10" s="85">
        <f t="shared" ref="F10:F21" si="2">INT(D10*E10)</f>
        <v>0</v>
      </c>
      <c r="G10" s="86"/>
      <c r="H10" s="78">
        <f t="shared" si="0"/>
        <v>0</v>
      </c>
      <c r="I10" s="87"/>
      <c r="J10" s="85">
        <f t="shared" si="1"/>
        <v>0</v>
      </c>
      <c r="K10" s="85">
        <f t="shared" ref="K10:L20" si="3">E10+G10+I10</f>
        <v>0</v>
      </c>
      <c r="L10" s="85">
        <f t="shared" si="3"/>
        <v>0</v>
      </c>
      <c r="M10" s="88"/>
    </row>
    <row r="11" spans="1:13" ht="24.95" customHeight="1">
      <c r="A11" s="73" t="s">
        <v>56</v>
      </c>
      <c r="B11" s="93" t="s">
        <v>71</v>
      </c>
      <c r="C11" s="70" t="s">
        <v>50</v>
      </c>
      <c r="D11" s="71">
        <v>18</v>
      </c>
      <c r="E11" s="72"/>
      <c r="F11" s="85">
        <f t="shared" si="2"/>
        <v>0</v>
      </c>
      <c r="G11" s="78"/>
      <c r="H11" s="78">
        <f t="shared" si="0"/>
        <v>0</v>
      </c>
      <c r="I11" s="85"/>
      <c r="J11" s="85">
        <f t="shared" si="1"/>
        <v>0</v>
      </c>
      <c r="K11" s="85">
        <f t="shared" si="3"/>
        <v>0</v>
      </c>
      <c r="L11" s="85">
        <f t="shared" si="3"/>
        <v>0</v>
      </c>
      <c r="M11" s="85"/>
    </row>
    <row r="12" spans="1:13" ht="24.95" customHeight="1">
      <c r="A12" s="73" t="s">
        <v>56</v>
      </c>
      <c r="B12" s="93" t="s">
        <v>72</v>
      </c>
      <c r="C12" s="70" t="s">
        <v>50</v>
      </c>
      <c r="D12" s="71">
        <v>18</v>
      </c>
      <c r="E12" s="72"/>
      <c r="F12" s="85">
        <f t="shared" si="2"/>
        <v>0</v>
      </c>
      <c r="G12" s="78"/>
      <c r="H12" s="78">
        <f t="shared" si="0"/>
        <v>0</v>
      </c>
      <c r="I12" s="85"/>
      <c r="J12" s="85">
        <f t="shared" si="1"/>
        <v>0</v>
      </c>
      <c r="K12" s="85">
        <f t="shared" si="3"/>
        <v>0</v>
      </c>
      <c r="L12" s="85">
        <f t="shared" si="3"/>
        <v>0</v>
      </c>
      <c r="M12" s="85"/>
    </row>
    <row r="13" spans="1:13" ht="24.95" customHeight="1">
      <c r="A13" s="73" t="s">
        <v>57</v>
      </c>
      <c r="B13" s="93" t="s">
        <v>71</v>
      </c>
      <c r="C13" s="70" t="s">
        <v>50</v>
      </c>
      <c r="D13" s="71">
        <v>18</v>
      </c>
      <c r="E13" s="72"/>
      <c r="F13" s="85">
        <f t="shared" si="2"/>
        <v>0</v>
      </c>
      <c r="G13" s="78"/>
      <c r="H13" s="78">
        <f t="shared" si="0"/>
        <v>0</v>
      </c>
      <c r="I13" s="85"/>
      <c r="J13" s="85">
        <f t="shared" si="1"/>
        <v>0</v>
      </c>
      <c r="K13" s="85">
        <f t="shared" si="3"/>
        <v>0</v>
      </c>
      <c r="L13" s="85">
        <f t="shared" si="3"/>
        <v>0</v>
      </c>
      <c r="M13" s="85"/>
    </row>
    <row r="14" spans="1:13" ht="24.95" customHeight="1">
      <c r="A14" s="73" t="s">
        <v>57</v>
      </c>
      <c r="B14" s="93" t="s">
        <v>72</v>
      </c>
      <c r="C14" s="70" t="s">
        <v>50</v>
      </c>
      <c r="D14" s="71">
        <v>18</v>
      </c>
      <c r="E14" s="72"/>
      <c r="F14" s="85">
        <f t="shared" si="2"/>
        <v>0</v>
      </c>
      <c r="G14" s="78"/>
      <c r="H14" s="78">
        <f t="shared" si="0"/>
        <v>0</v>
      </c>
      <c r="I14" s="85"/>
      <c r="J14" s="85">
        <f t="shared" si="1"/>
        <v>0</v>
      </c>
      <c r="K14" s="85">
        <f t="shared" si="3"/>
        <v>0</v>
      </c>
      <c r="L14" s="85">
        <f t="shared" si="3"/>
        <v>0</v>
      </c>
      <c r="M14" s="85"/>
    </row>
    <row r="15" spans="1:13" ht="24.95" customHeight="1">
      <c r="A15" s="73" t="s">
        <v>58</v>
      </c>
      <c r="B15" s="93" t="s">
        <v>73</v>
      </c>
      <c r="C15" s="70" t="s">
        <v>52</v>
      </c>
      <c r="D15" s="71">
        <v>1</v>
      </c>
      <c r="E15" s="72">
        <f>SUM(F11:F14)*0.03</f>
        <v>0</v>
      </c>
      <c r="F15" s="85">
        <f t="shared" si="2"/>
        <v>0</v>
      </c>
      <c r="G15" s="78"/>
      <c r="H15" s="78">
        <f t="shared" si="0"/>
        <v>0</v>
      </c>
      <c r="I15" s="85"/>
      <c r="J15" s="85">
        <f t="shared" si="1"/>
        <v>0</v>
      </c>
      <c r="K15" s="85">
        <f t="shared" si="3"/>
        <v>0</v>
      </c>
      <c r="L15" s="85">
        <f t="shared" si="3"/>
        <v>0</v>
      </c>
      <c r="M15" s="85"/>
    </row>
    <row r="16" spans="1:13" ht="24.95" customHeight="1">
      <c r="A16" s="73" t="s">
        <v>59</v>
      </c>
      <c r="B16" s="93"/>
      <c r="C16" s="70" t="s">
        <v>51</v>
      </c>
      <c r="D16" s="71">
        <v>6</v>
      </c>
      <c r="E16" s="72"/>
      <c r="F16" s="85">
        <f t="shared" si="2"/>
        <v>0</v>
      </c>
      <c r="G16" s="78"/>
      <c r="H16" s="78">
        <f t="shared" si="0"/>
        <v>0</v>
      </c>
      <c r="I16" s="85"/>
      <c r="J16" s="85">
        <f t="shared" si="1"/>
        <v>0</v>
      </c>
      <c r="K16" s="85">
        <f t="shared" si="3"/>
        <v>0</v>
      </c>
      <c r="L16" s="85">
        <f t="shared" si="3"/>
        <v>0</v>
      </c>
      <c r="M16" s="85"/>
    </row>
    <row r="17" spans="1:13" ht="24.95" customHeight="1">
      <c r="A17" s="73" t="s">
        <v>60</v>
      </c>
      <c r="B17" s="93" t="s">
        <v>74</v>
      </c>
      <c r="C17" s="70" t="s">
        <v>50</v>
      </c>
      <c r="D17" s="71">
        <v>12</v>
      </c>
      <c r="E17" s="72"/>
      <c r="F17" s="85">
        <f t="shared" si="2"/>
        <v>0</v>
      </c>
      <c r="G17" s="78"/>
      <c r="H17" s="78">
        <f t="shared" si="0"/>
        <v>0</v>
      </c>
      <c r="I17" s="85"/>
      <c r="J17" s="85">
        <f t="shared" si="1"/>
        <v>0</v>
      </c>
      <c r="K17" s="85">
        <f t="shared" si="3"/>
        <v>0</v>
      </c>
      <c r="L17" s="85">
        <f t="shared" si="3"/>
        <v>0</v>
      </c>
      <c r="M17" s="85"/>
    </row>
    <row r="18" spans="1:13" ht="24.95" customHeight="1">
      <c r="A18" s="73" t="s">
        <v>61</v>
      </c>
      <c r="B18" s="93" t="s">
        <v>75</v>
      </c>
      <c r="C18" s="70" t="s">
        <v>50</v>
      </c>
      <c r="D18" s="71">
        <v>12</v>
      </c>
      <c r="E18" s="72"/>
      <c r="F18" s="85">
        <f t="shared" si="2"/>
        <v>0</v>
      </c>
      <c r="G18" s="78"/>
      <c r="H18" s="78">
        <f t="shared" si="0"/>
        <v>0</v>
      </c>
      <c r="I18" s="85"/>
      <c r="J18" s="85">
        <f t="shared" si="1"/>
        <v>0</v>
      </c>
      <c r="K18" s="85">
        <f t="shared" si="3"/>
        <v>0</v>
      </c>
      <c r="L18" s="85">
        <f t="shared" si="3"/>
        <v>0</v>
      </c>
      <c r="M18" s="85"/>
    </row>
    <row r="19" spans="1:13" ht="24.95" customHeight="1">
      <c r="A19" s="73" t="s">
        <v>62</v>
      </c>
      <c r="B19" s="93" t="s">
        <v>76</v>
      </c>
      <c r="C19" s="70" t="s">
        <v>52</v>
      </c>
      <c r="D19" s="71">
        <v>1</v>
      </c>
      <c r="E19" s="72"/>
      <c r="F19" s="85">
        <f t="shared" si="2"/>
        <v>0</v>
      </c>
      <c r="G19" s="78"/>
      <c r="H19" s="78">
        <f t="shared" si="0"/>
        <v>0</v>
      </c>
      <c r="I19" s="85"/>
      <c r="J19" s="85">
        <f t="shared" si="1"/>
        <v>0</v>
      </c>
      <c r="K19" s="85">
        <f t="shared" si="3"/>
        <v>0</v>
      </c>
      <c r="L19" s="85">
        <f t="shared" si="3"/>
        <v>0</v>
      </c>
      <c r="M19" s="85"/>
    </row>
    <row r="20" spans="1:13" ht="24.95" customHeight="1">
      <c r="A20" s="73" t="s">
        <v>63</v>
      </c>
      <c r="B20" s="93" t="s">
        <v>77</v>
      </c>
      <c r="C20" s="70" t="s">
        <v>50</v>
      </c>
      <c r="D20" s="71">
        <v>18</v>
      </c>
      <c r="E20" s="72"/>
      <c r="F20" s="85">
        <f t="shared" si="2"/>
        <v>0</v>
      </c>
      <c r="G20" s="78"/>
      <c r="H20" s="78">
        <f t="shared" si="0"/>
        <v>0</v>
      </c>
      <c r="I20" s="85"/>
      <c r="J20" s="85">
        <f t="shared" si="1"/>
        <v>0</v>
      </c>
      <c r="K20" s="85">
        <f t="shared" si="3"/>
        <v>0</v>
      </c>
      <c r="L20" s="85">
        <f t="shared" si="3"/>
        <v>0</v>
      </c>
      <c r="M20" s="85"/>
    </row>
    <row r="21" spans="1:13" ht="24.95" customHeight="1">
      <c r="A21" s="73" t="s">
        <v>64</v>
      </c>
      <c r="B21" s="93" t="s">
        <v>78</v>
      </c>
      <c r="C21" s="70" t="s">
        <v>50</v>
      </c>
      <c r="D21" s="71">
        <v>18</v>
      </c>
      <c r="E21" s="72"/>
      <c r="F21" s="85">
        <f t="shared" si="2"/>
        <v>0</v>
      </c>
      <c r="G21" s="78"/>
      <c r="H21" s="78">
        <f t="shared" si="0"/>
        <v>0</v>
      </c>
      <c r="I21" s="85"/>
      <c r="J21" s="85">
        <f t="shared" si="1"/>
        <v>0</v>
      </c>
      <c r="K21" s="85">
        <f>E21+G21+I21</f>
        <v>0</v>
      </c>
      <c r="L21" s="85">
        <f>F21+H21+J21</f>
        <v>0</v>
      </c>
      <c r="M21" s="85"/>
    </row>
    <row r="22" spans="1:13" ht="24.95" customHeight="1">
      <c r="A22" s="73" t="s">
        <v>65</v>
      </c>
      <c r="B22" s="93" t="s">
        <v>79</v>
      </c>
      <c r="C22" s="70" t="s">
        <v>50</v>
      </c>
      <c r="D22" s="71">
        <v>30</v>
      </c>
      <c r="E22" s="72"/>
      <c r="F22" s="85">
        <f>INT(D22*E22)</f>
        <v>0</v>
      </c>
      <c r="G22" s="78"/>
      <c r="H22" s="78">
        <f t="shared" si="0"/>
        <v>0</v>
      </c>
      <c r="I22" s="85"/>
      <c r="J22" s="85">
        <f t="shared" si="1"/>
        <v>0</v>
      </c>
      <c r="K22" s="85">
        <f t="shared" ref="K22:L30" si="4">E22+G22+I22</f>
        <v>0</v>
      </c>
      <c r="L22" s="85">
        <f t="shared" si="4"/>
        <v>0</v>
      </c>
      <c r="M22" s="85"/>
    </row>
    <row r="23" spans="1:13" ht="24.95" customHeight="1">
      <c r="A23" s="73" t="s">
        <v>66</v>
      </c>
      <c r="B23" s="93" t="s">
        <v>80</v>
      </c>
      <c r="C23" s="70" t="s">
        <v>49</v>
      </c>
      <c r="D23" s="71">
        <v>10</v>
      </c>
      <c r="E23" s="72"/>
      <c r="F23" s="85">
        <f>INT(D23*E23)</f>
        <v>0</v>
      </c>
      <c r="G23" s="78"/>
      <c r="H23" s="78">
        <f t="shared" si="0"/>
        <v>0</v>
      </c>
      <c r="I23" s="85"/>
      <c r="J23" s="85">
        <f t="shared" si="1"/>
        <v>0</v>
      </c>
      <c r="K23" s="85">
        <f t="shared" si="4"/>
        <v>0</v>
      </c>
      <c r="L23" s="85">
        <f t="shared" si="4"/>
        <v>0</v>
      </c>
      <c r="M23" s="85"/>
    </row>
    <row r="24" spans="1:13" ht="24.95" customHeight="1">
      <c r="A24" s="73" t="s">
        <v>67</v>
      </c>
      <c r="B24" s="93" t="s">
        <v>81</v>
      </c>
      <c r="C24" s="70" t="s">
        <v>52</v>
      </c>
      <c r="D24" s="71">
        <v>1</v>
      </c>
      <c r="E24" s="72">
        <f>SUM(F8:F23)*0.03</f>
        <v>0</v>
      </c>
      <c r="F24" s="85">
        <f>INT(D24*E24)</f>
        <v>0</v>
      </c>
      <c r="G24" s="78"/>
      <c r="H24" s="78">
        <f t="shared" si="0"/>
        <v>0</v>
      </c>
      <c r="I24" s="85"/>
      <c r="J24" s="85">
        <f t="shared" si="1"/>
        <v>0</v>
      </c>
      <c r="K24" s="85">
        <f t="shared" si="4"/>
        <v>0</v>
      </c>
      <c r="L24" s="85">
        <f t="shared" si="4"/>
        <v>0</v>
      </c>
      <c r="M24" s="85"/>
    </row>
    <row r="25" spans="1:13" ht="24.95" customHeight="1">
      <c r="A25" s="94" t="s">
        <v>97</v>
      </c>
      <c r="B25" s="75"/>
      <c r="C25" s="76"/>
      <c r="D25" s="77"/>
      <c r="E25" s="78"/>
      <c r="F25" s="96">
        <f>SUM(F8:F24)</f>
        <v>0</v>
      </c>
      <c r="G25" s="85"/>
      <c r="H25" s="85">
        <f>SUM(H8:H24)</f>
        <v>0</v>
      </c>
      <c r="I25" s="85"/>
      <c r="J25" s="85">
        <f>SUM(J8:J24)</f>
        <v>0</v>
      </c>
      <c r="K25" s="85"/>
      <c r="L25" s="96">
        <f t="shared" si="4"/>
        <v>0</v>
      </c>
      <c r="M25" s="85"/>
    </row>
    <row r="26" spans="1:13" ht="24.95" customHeight="1">
      <c r="A26" s="94"/>
      <c r="B26" s="75"/>
      <c r="C26" s="76"/>
      <c r="D26" s="77"/>
      <c r="E26" s="78"/>
      <c r="F26" s="96"/>
      <c r="G26" s="85"/>
      <c r="H26" s="85"/>
      <c r="I26" s="85"/>
      <c r="J26" s="85"/>
      <c r="K26" s="85"/>
      <c r="L26" s="96"/>
      <c r="M26" s="85"/>
    </row>
    <row r="27" spans="1:13" ht="24.95" customHeight="1">
      <c r="A27" s="94"/>
      <c r="B27" s="75"/>
      <c r="C27" s="76"/>
      <c r="D27" s="77"/>
      <c r="E27" s="78"/>
      <c r="F27" s="96"/>
      <c r="G27" s="85"/>
      <c r="H27" s="85"/>
      <c r="I27" s="85"/>
      <c r="J27" s="85"/>
      <c r="K27" s="85"/>
      <c r="L27" s="96"/>
      <c r="M27" s="85"/>
    </row>
    <row r="28" spans="1:13" ht="24.95" customHeight="1">
      <c r="A28" s="73"/>
      <c r="B28" s="93"/>
      <c r="C28" s="76"/>
      <c r="D28" s="71"/>
      <c r="E28" s="78"/>
      <c r="F28" s="85"/>
      <c r="G28" s="89"/>
      <c r="H28" s="78"/>
      <c r="I28" s="85"/>
      <c r="J28" s="85"/>
      <c r="K28" s="85">
        <f t="shared" si="4"/>
        <v>0</v>
      </c>
      <c r="L28" s="85">
        <f t="shared" si="4"/>
        <v>0</v>
      </c>
      <c r="M28" s="85"/>
    </row>
    <row r="29" spans="1:13" ht="24.95" customHeight="1">
      <c r="A29" s="73"/>
      <c r="B29" s="93"/>
      <c r="C29" s="76"/>
      <c r="D29" s="71"/>
      <c r="E29" s="78"/>
      <c r="F29" s="85"/>
      <c r="G29" s="89"/>
      <c r="H29" s="78"/>
      <c r="I29" s="85"/>
      <c r="J29" s="85"/>
      <c r="K29" s="85">
        <f t="shared" si="4"/>
        <v>0</v>
      </c>
      <c r="L29" s="85">
        <f t="shared" si="4"/>
        <v>0</v>
      </c>
      <c r="M29" s="85"/>
    </row>
    <row r="30" spans="1:13" ht="24.95" customHeight="1">
      <c r="A30" s="73"/>
      <c r="B30" s="93"/>
      <c r="C30" s="76"/>
      <c r="D30" s="71"/>
      <c r="E30" s="78"/>
      <c r="F30" s="85"/>
      <c r="G30" s="89"/>
      <c r="H30" s="78"/>
      <c r="I30" s="85"/>
      <c r="J30" s="85"/>
      <c r="K30" s="85">
        <f t="shared" si="4"/>
        <v>0</v>
      </c>
      <c r="L30" s="85">
        <f t="shared" si="4"/>
        <v>0</v>
      </c>
      <c r="M30" s="85"/>
    </row>
    <row r="31" spans="1:13" ht="24.95" customHeight="1">
      <c r="A31" s="101" t="s">
        <v>43</v>
      </c>
      <c r="B31" s="102"/>
      <c r="C31" s="101"/>
      <c r="D31" s="103"/>
      <c r="E31" s="91"/>
      <c r="F31" s="90">
        <f>F25</f>
        <v>0</v>
      </c>
      <c r="G31" s="90"/>
      <c r="H31" s="90">
        <f>H25</f>
        <v>0</v>
      </c>
      <c r="I31" s="90"/>
      <c r="J31" s="90">
        <f>J25</f>
        <v>0</v>
      </c>
      <c r="K31" s="90"/>
      <c r="L31" s="90">
        <f>F31+H31+J31</f>
        <v>0</v>
      </c>
      <c r="M31" s="92"/>
    </row>
    <row r="32" spans="1:13" ht="24.95" customHeight="1">
      <c r="A32" s="74" t="s">
        <v>90</v>
      </c>
      <c r="B32" s="75"/>
      <c r="C32" s="76"/>
      <c r="D32" s="77"/>
      <c r="E32" s="78"/>
      <c r="F32" s="85"/>
      <c r="G32" s="78"/>
      <c r="H32" s="85"/>
      <c r="I32" s="85"/>
      <c r="J32" s="85"/>
      <c r="K32" s="85"/>
      <c r="L32" s="85"/>
      <c r="M32" s="46"/>
    </row>
    <row r="33" spans="1:13" ht="24.95" customHeight="1">
      <c r="A33" s="73" t="s">
        <v>82</v>
      </c>
      <c r="B33" s="93" t="s">
        <v>102</v>
      </c>
      <c r="C33" s="76" t="s">
        <v>88</v>
      </c>
      <c r="D33" s="71">
        <v>6</v>
      </c>
      <c r="E33" s="78"/>
      <c r="F33" s="85">
        <f t="shared" ref="F33:F38" si="5">INT(D33*E33)</f>
        <v>0</v>
      </c>
      <c r="G33" s="89"/>
      <c r="H33" s="78">
        <f t="shared" ref="H33:H38" si="6">INT(D33*G33)</f>
        <v>0</v>
      </c>
      <c r="I33" s="85"/>
      <c r="J33" s="85">
        <f t="shared" ref="J33:J37" si="7">INT(D33*I33)</f>
        <v>0</v>
      </c>
      <c r="K33" s="85">
        <f t="shared" ref="K33:L49" si="8">E33+G33+I33</f>
        <v>0</v>
      </c>
      <c r="L33" s="85">
        <f t="shared" si="8"/>
        <v>0</v>
      </c>
      <c r="M33" s="46"/>
    </row>
    <row r="34" spans="1:13" ht="24.95" customHeight="1">
      <c r="A34" s="73" t="s">
        <v>82</v>
      </c>
      <c r="B34" s="93" t="s">
        <v>83</v>
      </c>
      <c r="C34" s="76" t="s">
        <v>88</v>
      </c>
      <c r="D34" s="71">
        <v>3</v>
      </c>
      <c r="E34" s="78"/>
      <c r="F34" s="85">
        <f t="shared" si="5"/>
        <v>0</v>
      </c>
      <c r="G34" s="89"/>
      <c r="H34" s="78">
        <f t="shared" si="6"/>
        <v>0</v>
      </c>
      <c r="I34" s="85"/>
      <c r="J34" s="85">
        <f t="shared" si="7"/>
        <v>0</v>
      </c>
      <c r="K34" s="85">
        <f t="shared" si="8"/>
        <v>0</v>
      </c>
      <c r="L34" s="85">
        <f t="shared" si="8"/>
        <v>0</v>
      </c>
      <c r="M34" s="46"/>
    </row>
    <row r="35" spans="1:13" ht="24.95" customHeight="1">
      <c r="A35" s="73" t="s">
        <v>82</v>
      </c>
      <c r="B35" s="93" t="s">
        <v>84</v>
      </c>
      <c r="C35" s="76" t="s">
        <v>88</v>
      </c>
      <c r="D35" s="71">
        <v>2</v>
      </c>
      <c r="E35" s="78"/>
      <c r="F35" s="85">
        <f t="shared" si="5"/>
        <v>0</v>
      </c>
      <c r="G35" s="89"/>
      <c r="H35" s="78">
        <f t="shared" si="6"/>
        <v>0</v>
      </c>
      <c r="I35" s="85"/>
      <c r="J35" s="85">
        <f t="shared" si="7"/>
        <v>0</v>
      </c>
      <c r="K35" s="85">
        <f t="shared" si="8"/>
        <v>0</v>
      </c>
      <c r="L35" s="85">
        <f t="shared" si="8"/>
        <v>0</v>
      </c>
      <c r="M35" s="46"/>
    </row>
    <row r="36" spans="1:13" ht="24.95" customHeight="1">
      <c r="A36" s="73" t="s">
        <v>82</v>
      </c>
      <c r="B36" s="93" t="s">
        <v>85</v>
      </c>
      <c r="C36" s="76" t="s">
        <v>88</v>
      </c>
      <c r="D36" s="71">
        <v>2</v>
      </c>
      <c r="E36" s="78"/>
      <c r="F36" s="85">
        <f t="shared" si="5"/>
        <v>0</v>
      </c>
      <c r="G36" s="89"/>
      <c r="H36" s="78">
        <f t="shared" si="6"/>
        <v>0</v>
      </c>
      <c r="I36" s="85"/>
      <c r="J36" s="85">
        <f t="shared" si="7"/>
        <v>0</v>
      </c>
      <c r="K36" s="85">
        <f t="shared" si="8"/>
        <v>0</v>
      </c>
      <c r="L36" s="85">
        <f t="shared" si="8"/>
        <v>0</v>
      </c>
      <c r="M36" s="46"/>
    </row>
    <row r="37" spans="1:13" ht="24.95" customHeight="1">
      <c r="A37" s="73" t="s">
        <v>82</v>
      </c>
      <c r="B37" s="93" t="s">
        <v>86</v>
      </c>
      <c r="C37" s="76" t="s">
        <v>88</v>
      </c>
      <c r="D37" s="71">
        <v>1</v>
      </c>
      <c r="E37" s="78"/>
      <c r="F37" s="85">
        <f t="shared" si="5"/>
        <v>0</v>
      </c>
      <c r="G37" s="89"/>
      <c r="H37" s="78">
        <f t="shared" si="6"/>
        <v>0</v>
      </c>
      <c r="I37" s="85"/>
      <c r="J37" s="85">
        <f t="shared" si="7"/>
        <v>0</v>
      </c>
      <c r="K37" s="85">
        <f t="shared" si="8"/>
        <v>0</v>
      </c>
      <c r="L37" s="85">
        <f t="shared" si="8"/>
        <v>0</v>
      </c>
      <c r="M37" s="46"/>
    </row>
    <row r="38" spans="1:13" ht="24.95" customHeight="1">
      <c r="A38" s="73" t="s">
        <v>87</v>
      </c>
      <c r="B38" s="93" t="s">
        <v>93</v>
      </c>
      <c r="C38" s="76" t="s">
        <v>52</v>
      </c>
      <c r="D38" s="71">
        <v>1</v>
      </c>
      <c r="E38" s="78"/>
      <c r="F38" s="85">
        <f t="shared" si="5"/>
        <v>0</v>
      </c>
      <c r="G38" s="89">
        <f>SUM(H33:H37)*0.03</f>
        <v>0</v>
      </c>
      <c r="H38" s="78">
        <f t="shared" si="6"/>
        <v>0</v>
      </c>
      <c r="I38" s="85"/>
      <c r="J38" s="85">
        <f>INT(D38*I38)</f>
        <v>0</v>
      </c>
      <c r="K38" s="85">
        <f t="shared" si="8"/>
        <v>0</v>
      </c>
      <c r="L38" s="85">
        <f t="shared" si="8"/>
        <v>0</v>
      </c>
      <c r="M38" s="46"/>
    </row>
    <row r="39" spans="1:13" ht="24.95" customHeight="1">
      <c r="A39" s="94" t="s">
        <v>46</v>
      </c>
      <c r="B39" s="95"/>
      <c r="C39" s="76"/>
      <c r="D39" s="77"/>
      <c r="E39" s="78"/>
      <c r="F39" s="85">
        <f t="shared" ref="F39" si="9">SUM(F33:F38)</f>
        <v>0</v>
      </c>
      <c r="G39" s="85"/>
      <c r="H39" s="96">
        <f>SUM(H33:H38)</f>
        <v>0</v>
      </c>
      <c r="I39" s="85"/>
      <c r="J39" s="85">
        <f t="shared" ref="J39" si="10">SUM(J33:J38)</f>
        <v>0</v>
      </c>
      <c r="K39" s="85">
        <f t="shared" si="8"/>
        <v>0</v>
      </c>
      <c r="L39" s="96">
        <f t="shared" si="8"/>
        <v>0</v>
      </c>
      <c r="M39" s="46"/>
    </row>
    <row r="40" spans="1:13" ht="24.95" customHeight="1">
      <c r="A40" s="74"/>
      <c r="B40" s="75"/>
      <c r="C40" s="76"/>
      <c r="D40" s="77"/>
      <c r="E40" s="78"/>
      <c r="F40" s="85"/>
      <c r="G40" s="78"/>
      <c r="H40" s="85"/>
      <c r="I40" s="85"/>
      <c r="J40" s="85"/>
      <c r="K40" s="85"/>
      <c r="L40" s="85"/>
      <c r="M40" s="46"/>
    </row>
    <row r="41" spans="1:13" s="41" customFormat="1" ht="24.95" customHeight="1">
      <c r="A41" s="74" t="s">
        <v>107</v>
      </c>
      <c r="B41" s="75"/>
      <c r="C41" s="76"/>
      <c r="D41" s="77"/>
      <c r="E41" s="78"/>
      <c r="F41" s="85"/>
      <c r="G41" s="78"/>
      <c r="H41" s="78"/>
      <c r="I41" s="88"/>
      <c r="J41" s="96"/>
      <c r="K41" s="85"/>
      <c r="L41" s="85"/>
      <c r="M41" s="50"/>
    </row>
    <row r="42" spans="1:13" ht="24.95" customHeight="1">
      <c r="A42" s="74" t="s">
        <v>45</v>
      </c>
      <c r="B42" s="75"/>
      <c r="C42" s="76"/>
      <c r="D42" s="77"/>
      <c r="E42" s="78"/>
      <c r="F42" s="85"/>
      <c r="G42" s="78"/>
      <c r="H42" s="78"/>
      <c r="I42" s="96"/>
      <c r="J42" s="96"/>
      <c r="K42" s="85"/>
      <c r="L42" s="85"/>
      <c r="M42" s="52"/>
    </row>
    <row r="43" spans="1:13" ht="24.95" customHeight="1">
      <c r="A43" s="97" t="s">
        <v>91</v>
      </c>
      <c r="B43" s="95" t="s">
        <v>92</v>
      </c>
      <c r="C43" s="76" t="s">
        <v>51</v>
      </c>
      <c r="D43" s="77">
        <v>1</v>
      </c>
      <c r="E43" s="78"/>
      <c r="F43" s="85">
        <f t="shared" ref="F43:F44" si="11">INT(D43*E43)</f>
        <v>0</v>
      </c>
      <c r="G43" s="78"/>
      <c r="H43" s="78">
        <f t="shared" ref="H43" si="12">INT(D43*G43)</f>
        <v>0</v>
      </c>
      <c r="I43" s="96"/>
      <c r="J43" s="96">
        <f>INT(D43*I43)</f>
        <v>0</v>
      </c>
      <c r="K43" s="85">
        <f t="shared" si="8"/>
        <v>0</v>
      </c>
      <c r="L43" s="85">
        <f t="shared" si="8"/>
        <v>0</v>
      </c>
      <c r="M43" s="52"/>
    </row>
    <row r="44" spans="1:13" ht="24.95" customHeight="1">
      <c r="A44" s="97" t="s">
        <v>106</v>
      </c>
      <c r="B44" s="95" t="s">
        <v>103</v>
      </c>
      <c r="C44" s="76" t="s">
        <v>51</v>
      </c>
      <c r="D44" s="77">
        <v>1</v>
      </c>
      <c r="E44" s="78"/>
      <c r="F44" s="85">
        <f t="shared" si="11"/>
        <v>0</v>
      </c>
      <c r="G44" s="78"/>
      <c r="H44" s="78"/>
      <c r="I44" s="96"/>
      <c r="J44" s="96"/>
      <c r="K44" s="85">
        <f t="shared" si="8"/>
        <v>0</v>
      </c>
      <c r="L44" s="85">
        <f t="shared" si="8"/>
        <v>0</v>
      </c>
      <c r="M44" s="52"/>
    </row>
    <row r="45" spans="1:13" ht="24.95" customHeight="1">
      <c r="A45" s="94" t="s">
        <v>46</v>
      </c>
      <c r="B45" s="95"/>
      <c r="C45" s="76"/>
      <c r="D45" s="77"/>
      <c r="E45" s="78"/>
      <c r="F45" s="96">
        <f>SUM(F43:F44)</f>
        <v>0</v>
      </c>
      <c r="G45" s="78"/>
      <c r="H45" s="78"/>
      <c r="I45" s="96"/>
      <c r="J45" s="96"/>
      <c r="K45" s="85">
        <f t="shared" si="8"/>
        <v>0</v>
      </c>
      <c r="L45" s="96">
        <f t="shared" si="8"/>
        <v>0</v>
      </c>
      <c r="M45" s="52"/>
    </row>
    <row r="46" spans="1:13" ht="24.95" customHeight="1">
      <c r="A46" s="94"/>
      <c r="B46" s="95"/>
      <c r="C46" s="76"/>
      <c r="D46" s="77"/>
      <c r="E46" s="78"/>
      <c r="F46" s="85"/>
      <c r="G46" s="78"/>
      <c r="H46" s="78"/>
      <c r="I46" s="96"/>
      <c r="J46" s="96"/>
      <c r="K46" s="85"/>
      <c r="L46" s="85"/>
      <c r="M46" s="52"/>
    </row>
    <row r="47" spans="1:13" ht="24.95" customHeight="1">
      <c r="A47" s="74" t="s">
        <v>94</v>
      </c>
      <c r="B47" s="75"/>
      <c r="C47" s="76"/>
      <c r="D47" s="77"/>
      <c r="E47" s="78"/>
      <c r="F47" s="85"/>
      <c r="G47" s="78"/>
      <c r="H47" s="78"/>
      <c r="I47" s="85"/>
      <c r="J47" s="96"/>
      <c r="K47" s="85"/>
      <c r="L47" s="85"/>
      <c r="M47" s="46"/>
    </row>
    <row r="48" spans="1:13" ht="24.95" customHeight="1">
      <c r="A48" s="97" t="s">
        <v>82</v>
      </c>
      <c r="B48" s="95" t="s">
        <v>104</v>
      </c>
      <c r="C48" s="76" t="s">
        <v>88</v>
      </c>
      <c r="D48" s="107">
        <v>0.5</v>
      </c>
      <c r="E48" s="78"/>
      <c r="F48" s="85">
        <f t="shared" ref="F48" si="13">INT(D48*E48)</f>
        <v>0</v>
      </c>
      <c r="G48" s="78"/>
      <c r="H48" s="78">
        <f>INT(D48*G48)</f>
        <v>0</v>
      </c>
      <c r="I48" s="85"/>
      <c r="J48" s="96">
        <f t="shared" ref="J48:J57" si="14">INT(D48*I48)</f>
        <v>0</v>
      </c>
      <c r="K48" s="85">
        <f>E48+G48+I48</f>
        <v>0</v>
      </c>
      <c r="L48" s="85">
        <f t="shared" si="8"/>
        <v>0</v>
      </c>
      <c r="M48" s="46"/>
    </row>
    <row r="49" spans="1:13" ht="24.95" customHeight="1">
      <c r="A49" s="73" t="s">
        <v>87</v>
      </c>
      <c r="B49" s="93" t="s">
        <v>93</v>
      </c>
      <c r="C49" s="76" t="s">
        <v>52</v>
      </c>
      <c r="D49" s="71">
        <v>1</v>
      </c>
      <c r="E49" s="78"/>
      <c r="F49" s="85"/>
      <c r="G49" s="78">
        <f>SUM(H48)*3%</f>
        <v>0</v>
      </c>
      <c r="H49" s="78">
        <f>INT(D49*G49)</f>
        <v>0</v>
      </c>
      <c r="I49" s="85"/>
      <c r="J49" s="96"/>
      <c r="K49" s="85">
        <f>E49+G49+I49</f>
        <v>0</v>
      </c>
      <c r="L49" s="85">
        <f t="shared" si="8"/>
        <v>0</v>
      </c>
      <c r="M49" s="46"/>
    </row>
    <row r="50" spans="1:13" ht="24.95" customHeight="1">
      <c r="A50" s="94" t="s">
        <v>46</v>
      </c>
      <c r="B50" s="73"/>
      <c r="C50" s="70"/>
      <c r="D50" s="71"/>
      <c r="E50" s="72"/>
      <c r="F50" s="96"/>
      <c r="G50" s="85"/>
      <c r="H50" s="96">
        <f>SUM(H48:H49)</f>
        <v>0</v>
      </c>
      <c r="I50" s="85"/>
      <c r="J50" s="96">
        <f t="shared" si="14"/>
        <v>0</v>
      </c>
      <c r="K50" s="85">
        <f t="shared" ref="K50:L57" si="15">E50+G50+I50</f>
        <v>0</v>
      </c>
      <c r="L50" s="96">
        <f t="shared" si="15"/>
        <v>0</v>
      </c>
      <c r="M50" s="46"/>
    </row>
    <row r="51" spans="1:13" ht="24.95" customHeight="1">
      <c r="A51" s="73"/>
      <c r="B51" s="73"/>
      <c r="C51" s="70"/>
      <c r="D51" s="71"/>
      <c r="E51" s="72"/>
      <c r="F51" s="85">
        <f t="shared" ref="F51:F57" si="16">INT(D51*E51)</f>
        <v>0</v>
      </c>
      <c r="G51" s="78"/>
      <c r="H51" s="78">
        <f>INT(D51*G51)</f>
        <v>0</v>
      </c>
      <c r="I51" s="85"/>
      <c r="J51" s="96">
        <f t="shared" si="14"/>
        <v>0</v>
      </c>
      <c r="K51" s="85">
        <f t="shared" si="15"/>
        <v>0</v>
      </c>
      <c r="L51" s="85">
        <f t="shared" si="15"/>
        <v>0</v>
      </c>
      <c r="M51" s="46"/>
    </row>
    <row r="52" spans="1:13" ht="24.95" customHeight="1">
      <c r="A52" s="73"/>
      <c r="B52" s="73"/>
      <c r="C52" s="70"/>
      <c r="D52" s="71"/>
      <c r="E52" s="72"/>
      <c r="F52" s="85">
        <f t="shared" si="16"/>
        <v>0</v>
      </c>
      <c r="G52" s="78"/>
      <c r="H52" s="78">
        <f t="shared" ref="H52:H55" si="17">INT(D52*G52)</f>
        <v>0</v>
      </c>
      <c r="I52" s="85"/>
      <c r="J52" s="96">
        <f t="shared" si="14"/>
        <v>0</v>
      </c>
      <c r="K52" s="85">
        <f t="shared" si="15"/>
        <v>0</v>
      </c>
      <c r="L52" s="85">
        <f t="shared" si="15"/>
        <v>0</v>
      </c>
      <c r="M52" s="46"/>
    </row>
    <row r="53" spans="1:13" ht="24.95" customHeight="1">
      <c r="A53" s="94"/>
      <c r="B53" s="99"/>
      <c r="C53" s="94"/>
      <c r="D53" s="100"/>
      <c r="E53" s="98"/>
      <c r="F53" s="85">
        <f t="shared" si="16"/>
        <v>0</v>
      </c>
      <c r="G53" s="98"/>
      <c r="H53" s="78">
        <f t="shared" si="17"/>
        <v>0</v>
      </c>
      <c r="I53" s="96"/>
      <c r="J53" s="96">
        <f t="shared" si="14"/>
        <v>0</v>
      </c>
      <c r="K53" s="85">
        <f t="shared" si="15"/>
        <v>0</v>
      </c>
      <c r="L53" s="85">
        <f t="shared" si="15"/>
        <v>0</v>
      </c>
      <c r="M53" s="52"/>
    </row>
    <row r="54" spans="1:13" ht="24.95" customHeight="1">
      <c r="A54" s="74"/>
      <c r="B54" s="99"/>
      <c r="C54" s="94"/>
      <c r="D54" s="100"/>
      <c r="E54" s="98"/>
      <c r="F54" s="85">
        <f t="shared" si="16"/>
        <v>0</v>
      </c>
      <c r="G54" s="98"/>
      <c r="H54" s="78">
        <f t="shared" si="17"/>
        <v>0</v>
      </c>
      <c r="I54" s="96"/>
      <c r="J54" s="96">
        <f t="shared" si="14"/>
        <v>0</v>
      </c>
      <c r="K54" s="85">
        <f t="shared" si="15"/>
        <v>0</v>
      </c>
      <c r="L54" s="85">
        <f t="shared" si="15"/>
        <v>0</v>
      </c>
      <c r="M54" s="52"/>
    </row>
    <row r="55" spans="1:13" ht="24.95" customHeight="1">
      <c r="A55" s="73"/>
      <c r="B55" s="73"/>
      <c r="C55" s="76"/>
      <c r="D55" s="71"/>
      <c r="E55" s="98"/>
      <c r="F55" s="85">
        <f t="shared" si="16"/>
        <v>0</v>
      </c>
      <c r="G55" s="89"/>
      <c r="H55" s="78">
        <f t="shared" si="17"/>
        <v>0</v>
      </c>
      <c r="I55" s="96"/>
      <c r="J55" s="96">
        <f t="shared" si="14"/>
        <v>0</v>
      </c>
      <c r="K55" s="85">
        <f t="shared" si="15"/>
        <v>0</v>
      </c>
      <c r="L55" s="85">
        <f t="shared" si="15"/>
        <v>0</v>
      </c>
      <c r="M55" s="52"/>
    </row>
    <row r="56" spans="1:13" ht="24.95" customHeight="1">
      <c r="A56" s="73"/>
      <c r="B56" s="73"/>
      <c r="C56" s="76"/>
      <c r="D56" s="71"/>
      <c r="E56" s="98"/>
      <c r="F56" s="85">
        <f t="shared" si="16"/>
        <v>0</v>
      </c>
      <c r="G56" s="89"/>
      <c r="H56" s="71">
        <f>D56*G56</f>
        <v>0</v>
      </c>
      <c r="I56" s="96"/>
      <c r="J56" s="96">
        <f t="shared" si="14"/>
        <v>0</v>
      </c>
      <c r="K56" s="85">
        <f t="shared" si="15"/>
        <v>0</v>
      </c>
      <c r="L56" s="85">
        <f t="shared" si="15"/>
        <v>0</v>
      </c>
      <c r="M56" s="52"/>
    </row>
    <row r="57" spans="1:13" ht="24.95" customHeight="1">
      <c r="A57" s="73"/>
      <c r="B57" s="73"/>
      <c r="C57" s="76"/>
      <c r="D57" s="71"/>
      <c r="E57" s="98"/>
      <c r="F57" s="85">
        <f t="shared" si="16"/>
        <v>0</v>
      </c>
      <c r="G57" s="89"/>
      <c r="H57" s="71">
        <f>D57*G57</f>
        <v>0</v>
      </c>
      <c r="I57" s="96"/>
      <c r="J57" s="96">
        <f t="shared" si="14"/>
        <v>0</v>
      </c>
      <c r="K57" s="85">
        <f t="shared" si="15"/>
        <v>0</v>
      </c>
      <c r="L57" s="85">
        <f>F57+H57+J57</f>
        <v>0</v>
      </c>
      <c r="M57" s="52"/>
    </row>
    <row r="58" spans="1:13" ht="24.95" customHeight="1">
      <c r="A58" s="101" t="s">
        <v>43</v>
      </c>
      <c r="B58" s="102"/>
      <c r="C58" s="101"/>
      <c r="D58" s="103"/>
      <c r="E58" s="91"/>
      <c r="F58" s="91">
        <f>F39+F45+F50</f>
        <v>0</v>
      </c>
      <c r="G58" s="91"/>
      <c r="H58" s="91">
        <f>H39+H45+H50</f>
        <v>0</v>
      </c>
      <c r="I58" s="91"/>
      <c r="J58" s="91">
        <f>J39+J50</f>
        <v>0</v>
      </c>
      <c r="K58" s="90"/>
      <c r="L58" s="90">
        <f>F58+H58+J58</f>
        <v>0</v>
      </c>
      <c r="M58" s="59"/>
    </row>
    <row r="59" spans="1:13" ht="24.95" customHeight="1">
      <c r="A59" s="84" t="s">
        <v>111</v>
      </c>
      <c r="B59" s="75"/>
      <c r="C59" s="76"/>
      <c r="D59" s="77"/>
      <c r="E59" s="78"/>
      <c r="F59" s="85"/>
      <c r="G59" s="89"/>
      <c r="H59" s="71"/>
      <c r="I59" s="85"/>
      <c r="J59" s="85"/>
      <c r="K59" s="85"/>
      <c r="L59" s="85"/>
      <c r="M59" s="46"/>
    </row>
    <row r="60" spans="1:13" ht="24.95" customHeight="1">
      <c r="A60" s="74" t="s">
        <v>95</v>
      </c>
      <c r="B60" s="95"/>
      <c r="C60" s="76"/>
      <c r="D60" s="77"/>
      <c r="E60" s="78"/>
      <c r="F60" s="85"/>
      <c r="G60" s="89"/>
      <c r="H60" s="71"/>
      <c r="I60" s="85"/>
      <c r="J60" s="85"/>
      <c r="K60" s="85"/>
      <c r="L60" s="85"/>
      <c r="M60" s="46"/>
    </row>
    <row r="61" spans="1:13" ht="24.95" customHeight="1">
      <c r="A61" s="74" t="s">
        <v>45</v>
      </c>
      <c r="B61" s="75"/>
      <c r="C61" s="76"/>
      <c r="D61" s="77"/>
      <c r="E61" s="78"/>
      <c r="F61" s="85"/>
      <c r="G61" s="89"/>
      <c r="H61" s="71"/>
      <c r="I61" s="85"/>
      <c r="J61" s="85"/>
      <c r="K61" s="85"/>
      <c r="L61" s="85"/>
      <c r="M61" s="46"/>
    </row>
    <row r="62" spans="1:13" ht="24.95" customHeight="1">
      <c r="A62" s="73" t="s">
        <v>53</v>
      </c>
      <c r="B62" s="69" t="s">
        <v>96</v>
      </c>
      <c r="C62" s="70" t="s">
        <v>51</v>
      </c>
      <c r="D62" s="71">
        <v>2</v>
      </c>
      <c r="E62" s="71"/>
      <c r="F62" s="85">
        <f t="shared" ref="F62:F72" si="18">INT(D62*E62)</f>
        <v>0</v>
      </c>
      <c r="G62" s="78"/>
      <c r="H62" s="78">
        <f t="shared" ref="H62:H72" si="19">INT(D62*G62)</f>
        <v>0</v>
      </c>
      <c r="I62" s="85"/>
      <c r="J62" s="96">
        <f t="shared" ref="J62:J79" si="20">INT(D62*I62)</f>
        <v>0</v>
      </c>
      <c r="K62" s="85">
        <f t="shared" ref="K62:L67" si="21">E62+G62+I62</f>
        <v>0</v>
      </c>
      <c r="L62" s="85">
        <f t="shared" si="21"/>
        <v>0</v>
      </c>
      <c r="M62" s="46"/>
    </row>
    <row r="63" spans="1:13" ht="24.95" customHeight="1">
      <c r="A63" s="73" t="s">
        <v>54</v>
      </c>
      <c r="B63" s="69" t="s">
        <v>69</v>
      </c>
      <c r="C63" s="70" t="s">
        <v>51</v>
      </c>
      <c r="D63" s="71">
        <v>2</v>
      </c>
      <c r="E63" s="71"/>
      <c r="F63" s="85">
        <f t="shared" si="18"/>
        <v>0</v>
      </c>
      <c r="G63" s="78"/>
      <c r="H63" s="78">
        <f t="shared" si="19"/>
        <v>0</v>
      </c>
      <c r="I63" s="85"/>
      <c r="J63" s="96">
        <f t="shared" si="20"/>
        <v>0</v>
      </c>
      <c r="K63" s="85">
        <f t="shared" si="21"/>
        <v>0</v>
      </c>
      <c r="L63" s="85">
        <f t="shared" si="21"/>
        <v>0</v>
      </c>
      <c r="M63" s="46"/>
    </row>
    <row r="64" spans="1:13" ht="24.95" customHeight="1">
      <c r="A64" s="73" t="s">
        <v>59</v>
      </c>
      <c r="B64" s="73"/>
      <c r="C64" s="70" t="s">
        <v>51</v>
      </c>
      <c r="D64" s="71">
        <v>2</v>
      </c>
      <c r="E64" s="72"/>
      <c r="F64" s="85">
        <f t="shared" si="18"/>
        <v>0</v>
      </c>
      <c r="G64" s="78"/>
      <c r="H64" s="78">
        <f t="shared" si="19"/>
        <v>0</v>
      </c>
      <c r="I64" s="85"/>
      <c r="J64" s="96">
        <f t="shared" si="20"/>
        <v>0</v>
      </c>
      <c r="K64" s="85">
        <f t="shared" si="21"/>
        <v>0</v>
      </c>
      <c r="L64" s="85">
        <f>F64+H64+J64</f>
        <v>0</v>
      </c>
      <c r="M64" s="46"/>
    </row>
    <row r="65" spans="1:13" ht="24.95" customHeight="1">
      <c r="A65" s="73" t="s">
        <v>60</v>
      </c>
      <c r="B65" s="73" t="s">
        <v>74</v>
      </c>
      <c r="C65" s="70" t="s">
        <v>50</v>
      </c>
      <c r="D65" s="71">
        <v>3</v>
      </c>
      <c r="E65" s="72"/>
      <c r="F65" s="85">
        <f t="shared" si="18"/>
        <v>0</v>
      </c>
      <c r="G65" s="98"/>
      <c r="H65" s="78">
        <f t="shared" si="19"/>
        <v>0</v>
      </c>
      <c r="I65" s="96"/>
      <c r="J65" s="96">
        <f t="shared" si="20"/>
        <v>0</v>
      </c>
      <c r="K65" s="85">
        <f t="shared" si="21"/>
        <v>0</v>
      </c>
      <c r="L65" s="85">
        <f t="shared" si="21"/>
        <v>0</v>
      </c>
      <c r="M65" s="46"/>
    </row>
    <row r="66" spans="1:13" ht="24.95" customHeight="1">
      <c r="A66" s="73" t="s">
        <v>61</v>
      </c>
      <c r="B66" s="73" t="s">
        <v>75</v>
      </c>
      <c r="C66" s="70" t="s">
        <v>50</v>
      </c>
      <c r="D66" s="71">
        <v>3</v>
      </c>
      <c r="E66" s="72"/>
      <c r="F66" s="85">
        <f t="shared" si="18"/>
        <v>0</v>
      </c>
      <c r="G66" s="78"/>
      <c r="H66" s="78">
        <f t="shared" si="19"/>
        <v>0</v>
      </c>
      <c r="I66" s="85"/>
      <c r="J66" s="96">
        <f t="shared" si="20"/>
        <v>0</v>
      </c>
      <c r="K66" s="85">
        <f t="shared" si="21"/>
        <v>0</v>
      </c>
      <c r="L66" s="85">
        <f t="shared" si="21"/>
        <v>0</v>
      </c>
      <c r="M66" s="46"/>
    </row>
    <row r="67" spans="1:13" ht="24.95" customHeight="1">
      <c r="A67" s="73" t="s">
        <v>62</v>
      </c>
      <c r="B67" s="73" t="s">
        <v>76</v>
      </c>
      <c r="C67" s="70" t="s">
        <v>52</v>
      </c>
      <c r="D67" s="71">
        <v>1</v>
      </c>
      <c r="E67" s="72">
        <f>SUM(F64:F66)*0.3</f>
        <v>0</v>
      </c>
      <c r="F67" s="85">
        <f t="shared" si="18"/>
        <v>0</v>
      </c>
      <c r="G67" s="78"/>
      <c r="H67" s="78">
        <f t="shared" si="19"/>
        <v>0</v>
      </c>
      <c r="I67" s="85"/>
      <c r="J67" s="96">
        <f t="shared" si="20"/>
        <v>0</v>
      </c>
      <c r="K67" s="85">
        <f t="shared" si="21"/>
        <v>0</v>
      </c>
      <c r="L67" s="85">
        <f t="shared" si="21"/>
        <v>0</v>
      </c>
      <c r="M67" s="46"/>
    </row>
    <row r="68" spans="1:13" ht="24.95" customHeight="1">
      <c r="A68" s="73" t="s">
        <v>63</v>
      </c>
      <c r="B68" s="73" t="s">
        <v>77</v>
      </c>
      <c r="C68" s="70" t="s">
        <v>50</v>
      </c>
      <c r="D68" s="71">
        <v>4</v>
      </c>
      <c r="E68" s="72"/>
      <c r="F68" s="85">
        <f t="shared" si="18"/>
        <v>0</v>
      </c>
      <c r="G68" s="78"/>
      <c r="H68" s="78">
        <f>INT(D68*G68)</f>
        <v>0</v>
      </c>
      <c r="I68" s="85"/>
      <c r="J68" s="96">
        <f t="shared" si="20"/>
        <v>0</v>
      </c>
      <c r="K68" s="85">
        <f>E68+G68+I68</f>
        <v>0</v>
      </c>
      <c r="L68" s="85">
        <f>F68+H68+J68</f>
        <v>0</v>
      </c>
      <c r="M68" s="46"/>
    </row>
    <row r="69" spans="1:13" ht="24.95" customHeight="1">
      <c r="A69" s="73" t="s">
        <v>64</v>
      </c>
      <c r="B69" s="73" t="s">
        <v>78</v>
      </c>
      <c r="C69" s="70" t="s">
        <v>50</v>
      </c>
      <c r="D69" s="71">
        <v>4</v>
      </c>
      <c r="E69" s="72"/>
      <c r="F69" s="85">
        <f t="shared" si="18"/>
        <v>0</v>
      </c>
      <c r="G69" s="78"/>
      <c r="H69" s="78">
        <f t="shared" si="19"/>
        <v>0</v>
      </c>
      <c r="I69" s="85"/>
      <c r="J69" s="96">
        <f t="shared" si="20"/>
        <v>0</v>
      </c>
      <c r="K69" s="85">
        <f t="shared" ref="K69:L72" si="22">E69+G69+I69</f>
        <v>0</v>
      </c>
      <c r="L69" s="85">
        <f t="shared" si="22"/>
        <v>0</v>
      </c>
      <c r="M69" s="46"/>
    </row>
    <row r="70" spans="1:13" ht="24.95" customHeight="1">
      <c r="A70" s="73" t="s">
        <v>65</v>
      </c>
      <c r="B70" s="73" t="s">
        <v>79</v>
      </c>
      <c r="C70" s="70" t="s">
        <v>50</v>
      </c>
      <c r="D70" s="71">
        <v>20</v>
      </c>
      <c r="E70" s="72"/>
      <c r="F70" s="85">
        <f t="shared" si="18"/>
        <v>0</v>
      </c>
      <c r="G70" s="78"/>
      <c r="H70" s="78">
        <f t="shared" si="19"/>
        <v>0</v>
      </c>
      <c r="I70" s="85"/>
      <c r="J70" s="96">
        <f t="shared" si="20"/>
        <v>0</v>
      </c>
      <c r="K70" s="85">
        <f>E70+G70+I70</f>
        <v>0</v>
      </c>
      <c r="L70" s="85">
        <f t="shared" si="22"/>
        <v>0</v>
      </c>
      <c r="M70" s="46"/>
    </row>
    <row r="71" spans="1:13" ht="24.95" customHeight="1">
      <c r="A71" s="73" t="s">
        <v>66</v>
      </c>
      <c r="B71" s="73" t="s">
        <v>80</v>
      </c>
      <c r="C71" s="70" t="s">
        <v>49</v>
      </c>
      <c r="D71" s="71">
        <v>10</v>
      </c>
      <c r="E71" s="72"/>
      <c r="F71" s="85">
        <f t="shared" si="18"/>
        <v>0</v>
      </c>
      <c r="G71" s="98"/>
      <c r="H71" s="78">
        <f t="shared" si="19"/>
        <v>0</v>
      </c>
      <c r="I71" s="96"/>
      <c r="J71" s="96">
        <f t="shared" si="20"/>
        <v>0</v>
      </c>
      <c r="K71" s="85">
        <f t="shared" ref="K71:K72" si="23">E71+G71+I71</f>
        <v>0</v>
      </c>
      <c r="L71" s="85">
        <f t="shared" si="22"/>
        <v>0</v>
      </c>
      <c r="M71" s="52"/>
    </row>
    <row r="72" spans="1:13" ht="24.95" customHeight="1">
      <c r="A72" s="73" t="s">
        <v>67</v>
      </c>
      <c r="B72" s="73" t="s">
        <v>81</v>
      </c>
      <c r="C72" s="70" t="s">
        <v>52</v>
      </c>
      <c r="D72" s="71">
        <v>1</v>
      </c>
      <c r="E72" s="72">
        <f>SUM(F62:F71)*0.03</f>
        <v>0</v>
      </c>
      <c r="F72" s="85">
        <f t="shared" si="18"/>
        <v>0</v>
      </c>
      <c r="G72" s="78"/>
      <c r="H72" s="78">
        <f t="shared" si="19"/>
        <v>0</v>
      </c>
      <c r="I72" s="85"/>
      <c r="J72" s="96">
        <f t="shared" si="20"/>
        <v>0</v>
      </c>
      <c r="K72" s="85">
        <f t="shared" si="23"/>
        <v>0</v>
      </c>
      <c r="L72" s="85">
        <f t="shared" si="22"/>
        <v>0</v>
      </c>
      <c r="M72" s="46"/>
    </row>
    <row r="73" spans="1:13" ht="24.95" customHeight="1">
      <c r="A73" s="94" t="s">
        <v>44</v>
      </c>
      <c r="B73" s="75"/>
      <c r="C73" s="76"/>
      <c r="D73" s="77"/>
      <c r="E73" s="78"/>
      <c r="F73" s="96">
        <f>SUM(F62:F72)</f>
        <v>0</v>
      </c>
      <c r="G73" s="85"/>
      <c r="H73" s="85">
        <f>SUM(H62:H72)</f>
        <v>0</v>
      </c>
      <c r="I73" s="85"/>
      <c r="J73" s="85">
        <f>SUM(J62:J72)</f>
        <v>0</v>
      </c>
      <c r="K73" s="85"/>
      <c r="L73" s="96">
        <f>F73+H73+J73</f>
        <v>0</v>
      </c>
      <c r="M73" s="46"/>
    </row>
    <row r="74" spans="1:13" ht="24.95" customHeight="1">
      <c r="A74" s="74"/>
      <c r="B74" s="75"/>
      <c r="C74" s="76"/>
      <c r="D74" s="77"/>
      <c r="E74" s="78"/>
      <c r="F74" s="85"/>
      <c r="G74" s="78"/>
      <c r="H74" s="78"/>
      <c r="I74" s="85"/>
      <c r="J74" s="96"/>
      <c r="K74" s="85"/>
      <c r="L74" s="85"/>
      <c r="M74" s="46"/>
    </row>
    <row r="75" spans="1:13" ht="24.95" customHeight="1">
      <c r="A75" s="74" t="s">
        <v>94</v>
      </c>
      <c r="B75" s="99"/>
      <c r="C75" s="94"/>
      <c r="D75" s="100"/>
      <c r="E75" s="78"/>
      <c r="F75" s="85"/>
      <c r="G75" s="78"/>
      <c r="H75" s="78"/>
      <c r="I75" s="85"/>
      <c r="J75" s="96"/>
      <c r="K75" s="85"/>
      <c r="L75" s="85"/>
      <c r="M75" s="46"/>
    </row>
    <row r="76" spans="1:13" ht="24.95" customHeight="1">
      <c r="A76" s="73" t="s">
        <v>82</v>
      </c>
      <c r="B76" s="73" t="s">
        <v>102</v>
      </c>
      <c r="C76" s="76" t="s">
        <v>88</v>
      </c>
      <c r="D76" s="71">
        <v>2</v>
      </c>
      <c r="E76" s="78"/>
      <c r="F76" s="85">
        <f t="shared" ref="F76:F79" si="24">INT(D76*E76)</f>
        <v>0</v>
      </c>
      <c r="G76" s="89"/>
      <c r="H76" s="78">
        <f t="shared" ref="H76:H79" si="25">INT(D76*G76)</f>
        <v>0</v>
      </c>
      <c r="I76" s="85"/>
      <c r="J76" s="96">
        <f t="shared" si="20"/>
        <v>0</v>
      </c>
      <c r="K76" s="85">
        <f t="shared" ref="K76:L80" si="26">E76+G76+I76</f>
        <v>0</v>
      </c>
      <c r="L76" s="85">
        <f>F76+H76+J76</f>
        <v>0</v>
      </c>
      <c r="M76" s="46"/>
    </row>
    <row r="77" spans="1:13" ht="24.95" customHeight="1">
      <c r="A77" s="73" t="s">
        <v>82</v>
      </c>
      <c r="B77" s="73" t="s">
        <v>84</v>
      </c>
      <c r="C77" s="76" t="s">
        <v>88</v>
      </c>
      <c r="D77" s="71">
        <v>1</v>
      </c>
      <c r="E77" s="78"/>
      <c r="F77" s="85">
        <f t="shared" si="24"/>
        <v>0</v>
      </c>
      <c r="G77" s="89"/>
      <c r="H77" s="78">
        <f t="shared" si="25"/>
        <v>0</v>
      </c>
      <c r="I77" s="85"/>
      <c r="J77" s="96">
        <f t="shared" si="20"/>
        <v>0</v>
      </c>
      <c r="K77" s="85">
        <f t="shared" si="26"/>
        <v>0</v>
      </c>
      <c r="L77" s="85">
        <f t="shared" si="26"/>
        <v>0</v>
      </c>
      <c r="M77" s="46"/>
    </row>
    <row r="78" spans="1:13" ht="24.95" customHeight="1">
      <c r="A78" s="73" t="s">
        <v>82</v>
      </c>
      <c r="B78" s="73" t="s">
        <v>85</v>
      </c>
      <c r="C78" s="76" t="s">
        <v>88</v>
      </c>
      <c r="D78" s="71">
        <v>2</v>
      </c>
      <c r="E78" s="78"/>
      <c r="F78" s="85">
        <f t="shared" si="24"/>
        <v>0</v>
      </c>
      <c r="G78" s="89"/>
      <c r="H78" s="78">
        <f t="shared" si="25"/>
        <v>0</v>
      </c>
      <c r="I78" s="85"/>
      <c r="J78" s="96">
        <f t="shared" si="20"/>
        <v>0</v>
      </c>
      <c r="K78" s="85">
        <f t="shared" si="26"/>
        <v>0</v>
      </c>
      <c r="L78" s="85">
        <f t="shared" si="26"/>
        <v>0</v>
      </c>
      <c r="M78" s="46"/>
    </row>
    <row r="79" spans="1:13" ht="24.95" customHeight="1">
      <c r="A79" s="73" t="s">
        <v>87</v>
      </c>
      <c r="B79" s="73" t="s">
        <v>93</v>
      </c>
      <c r="C79" s="76" t="s">
        <v>52</v>
      </c>
      <c r="D79" s="71">
        <v>1</v>
      </c>
      <c r="E79" s="78"/>
      <c r="F79" s="85">
        <f t="shared" si="24"/>
        <v>0</v>
      </c>
      <c r="G79" s="89">
        <f>SUM(H76:H78)*0.03</f>
        <v>0</v>
      </c>
      <c r="H79" s="78">
        <f t="shared" si="25"/>
        <v>0</v>
      </c>
      <c r="I79" s="85"/>
      <c r="J79" s="96">
        <f t="shared" si="20"/>
        <v>0</v>
      </c>
      <c r="K79" s="85">
        <f t="shared" si="26"/>
        <v>0</v>
      </c>
      <c r="L79" s="85">
        <f t="shared" si="26"/>
        <v>0</v>
      </c>
      <c r="M79" s="46"/>
    </row>
    <row r="80" spans="1:13" ht="24.95" customHeight="1">
      <c r="A80" s="94" t="s">
        <v>44</v>
      </c>
      <c r="B80" s="73"/>
      <c r="C80" s="76"/>
      <c r="D80" s="71"/>
      <c r="E80" s="78"/>
      <c r="F80" s="85">
        <f>SUM(F76:F79)</f>
        <v>0</v>
      </c>
      <c r="G80" s="85"/>
      <c r="H80" s="96">
        <f>SUM(H76:H79)</f>
        <v>0</v>
      </c>
      <c r="I80" s="85"/>
      <c r="J80" s="85">
        <f>SUM(J76:J79)</f>
        <v>0</v>
      </c>
      <c r="K80" s="85">
        <f t="shared" si="26"/>
        <v>0</v>
      </c>
      <c r="L80" s="96">
        <f>F80+H80+J80</f>
        <v>0</v>
      </c>
      <c r="M80" s="46"/>
    </row>
    <row r="81" spans="1:13" ht="24.95" customHeight="1">
      <c r="A81" s="94"/>
      <c r="B81" s="73"/>
      <c r="C81" s="76"/>
      <c r="D81" s="71"/>
      <c r="E81" s="78"/>
      <c r="F81" s="85"/>
      <c r="G81" s="85"/>
      <c r="H81" s="96"/>
      <c r="I81" s="85"/>
      <c r="J81" s="85"/>
      <c r="K81" s="85"/>
      <c r="L81" s="96"/>
      <c r="M81" s="46"/>
    </row>
    <row r="82" spans="1:13" ht="24.95" customHeight="1">
      <c r="A82" s="94"/>
      <c r="B82" s="73"/>
      <c r="C82" s="76"/>
      <c r="D82" s="71"/>
      <c r="E82" s="78"/>
      <c r="F82" s="85"/>
      <c r="G82" s="85"/>
      <c r="H82" s="96"/>
      <c r="I82" s="85"/>
      <c r="J82" s="85"/>
      <c r="K82" s="85"/>
      <c r="L82" s="96"/>
      <c r="M82" s="46"/>
    </row>
    <row r="83" spans="1:13" ht="24.95" customHeight="1">
      <c r="A83" s="94"/>
      <c r="B83" s="73"/>
      <c r="C83" s="76"/>
      <c r="D83" s="71"/>
      <c r="E83" s="78"/>
      <c r="F83" s="85"/>
      <c r="G83" s="85"/>
      <c r="H83" s="96"/>
      <c r="I83" s="85"/>
      <c r="J83" s="85"/>
      <c r="K83" s="85"/>
      <c r="L83" s="96"/>
      <c r="M83" s="46"/>
    </row>
    <row r="84" spans="1:13" ht="24.95" customHeight="1">
      <c r="A84" s="73"/>
      <c r="B84" s="73"/>
      <c r="C84" s="76"/>
      <c r="D84" s="71"/>
      <c r="E84" s="78"/>
      <c r="F84" s="85"/>
      <c r="G84" s="78"/>
      <c r="H84" s="78"/>
      <c r="I84" s="85"/>
      <c r="J84" s="85"/>
      <c r="K84" s="85"/>
      <c r="L84" s="85"/>
      <c r="M84" s="46"/>
    </row>
    <row r="85" spans="1:13" ht="24.95" customHeight="1">
      <c r="A85" s="101" t="s">
        <v>43</v>
      </c>
      <c r="B85" s="102"/>
      <c r="C85" s="101"/>
      <c r="D85" s="103"/>
      <c r="E85" s="91"/>
      <c r="F85" s="91">
        <f>F73+F80</f>
        <v>0</v>
      </c>
      <c r="G85" s="91"/>
      <c r="H85" s="91">
        <f>H73+H80</f>
        <v>0</v>
      </c>
      <c r="I85" s="91"/>
      <c r="J85" s="91">
        <f>J73+J80</f>
        <v>0</v>
      </c>
      <c r="K85" s="90">
        <f>E85+G85+I85</f>
        <v>0</v>
      </c>
      <c r="L85" s="90">
        <f>F85+H85+J85</f>
        <v>0</v>
      </c>
      <c r="M85" s="59"/>
    </row>
    <row r="86" spans="1:13" ht="24.95" customHeight="1">
      <c r="A86" s="66" t="s">
        <v>108</v>
      </c>
      <c r="B86" s="63"/>
      <c r="C86" s="64"/>
      <c r="D86" s="65"/>
      <c r="E86" s="83"/>
      <c r="F86" s="82"/>
      <c r="G86" s="83"/>
      <c r="H86" s="83"/>
      <c r="I86" s="82"/>
      <c r="J86" s="82"/>
      <c r="K86" s="82"/>
      <c r="L86" s="82"/>
      <c r="M86" s="82"/>
    </row>
    <row r="87" spans="1:13" ht="24.95" customHeight="1">
      <c r="A87" s="66" t="s">
        <v>45</v>
      </c>
      <c r="B87" s="104"/>
      <c r="C87" s="64"/>
      <c r="D87" s="65"/>
      <c r="E87" s="83"/>
      <c r="F87" s="82"/>
      <c r="G87" s="83"/>
      <c r="H87" s="83"/>
      <c r="I87" s="82"/>
      <c r="J87" s="82"/>
      <c r="K87" s="82"/>
      <c r="L87" s="82"/>
      <c r="M87" s="82"/>
    </row>
    <row r="88" spans="1:13" ht="24.95" customHeight="1">
      <c r="A88" s="66" t="s">
        <v>98</v>
      </c>
      <c r="B88" s="104" t="s">
        <v>99</v>
      </c>
      <c r="C88" s="64" t="s">
        <v>51</v>
      </c>
      <c r="D88" s="65">
        <v>1</v>
      </c>
      <c r="E88" s="83"/>
      <c r="F88" s="82">
        <f t="shared" ref="F88:F90" si="27">INT(D88*E88)</f>
        <v>0</v>
      </c>
      <c r="G88" s="108"/>
      <c r="H88" s="83">
        <f t="shared" ref="H88:H98" si="28">INT(D88*G88)</f>
        <v>0</v>
      </c>
      <c r="I88" s="82"/>
      <c r="J88" s="82">
        <f>INT(D88*I88)</f>
        <v>0</v>
      </c>
      <c r="K88" s="85">
        <f t="shared" ref="K88:K96" si="29">E88+G88+I88</f>
        <v>0</v>
      </c>
      <c r="L88" s="82">
        <f>F88+H88+J88</f>
        <v>0</v>
      </c>
      <c r="M88" s="82" t="s">
        <v>101</v>
      </c>
    </row>
    <row r="89" spans="1:13" ht="24.95" customHeight="1">
      <c r="A89" s="66" t="s">
        <v>105</v>
      </c>
      <c r="B89" s="104" t="s">
        <v>92</v>
      </c>
      <c r="C89" s="64" t="s">
        <v>51</v>
      </c>
      <c r="D89" s="65">
        <v>1</v>
      </c>
      <c r="E89" s="83"/>
      <c r="F89" s="82">
        <f t="shared" si="27"/>
        <v>0</v>
      </c>
      <c r="G89" s="108"/>
      <c r="H89" s="83">
        <f t="shared" si="28"/>
        <v>0</v>
      </c>
      <c r="I89" s="82"/>
      <c r="J89" s="82">
        <f t="shared" ref="J89:J90" si="30">INT(D89*I89)</f>
        <v>0</v>
      </c>
      <c r="K89" s="85">
        <f t="shared" si="29"/>
        <v>0</v>
      </c>
      <c r="L89" s="82">
        <f t="shared" ref="L89:L90" si="31">F89+H89+J89</f>
        <v>0</v>
      </c>
      <c r="M89" s="82"/>
    </row>
    <row r="90" spans="1:13" ht="24.95" customHeight="1">
      <c r="A90" s="66" t="s">
        <v>106</v>
      </c>
      <c r="B90" s="104" t="s">
        <v>103</v>
      </c>
      <c r="C90" s="64" t="s">
        <v>51</v>
      </c>
      <c r="D90" s="65">
        <v>1</v>
      </c>
      <c r="E90" s="83"/>
      <c r="F90" s="82">
        <f t="shared" si="27"/>
        <v>0</v>
      </c>
      <c r="G90" s="108"/>
      <c r="H90" s="83">
        <f t="shared" si="28"/>
        <v>0</v>
      </c>
      <c r="I90" s="82"/>
      <c r="J90" s="82">
        <f t="shared" si="30"/>
        <v>0</v>
      </c>
      <c r="K90" s="85">
        <f t="shared" si="29"/>
        <v>0</v>
      </c>
      <c r="L90" s="82">
        <f t="shared" si="31"/>
        <v>0</v>
      </c>
      <c r="M90" s="82"/>
    </row>
    <row r="91" spans="1:13" ht="24.95" customHeight="1">
      <c r="A91" s="109" t="s">
        <v>44</v>
      </c>
      <c r="B91" s="104"/>
      <c r="C91" s="64"/>
      <c r="D91" s="65"/>
      <c r="E91" s="83"/>
      <c r="F91" s="106">
        <f>SUM(F88:F90)</f>
        <v>0</v>
      </c>
      <c r="G91" s="82"/>
      <c r="H91" s="82">
        <f t="shared" ref="H91:J91" si="32">SUM(H88)</f>
        <v>0</v>
      </c>
      <c r="I91" s="82"/>
      <c r="J91" s="82">
        <f t="shared" si="32"/>
        <v>0</v>
      </c>
      <c r="K91" s="85"/>
      <c r="L91" s="106">
        <f>F91+H91+J91</f>
        <v>0</v>
      </c>
      <c r="M91" s="82"/>
    </row>
    <row r="92" spans="1:13" ht="24.95" customHeight="1">
      <c r="A92" s="66"/>
      <c r="B92" s="105"/>
      <c r="C92" s="80"/>
      <c r="D92" s="81"/>
      <c r="E92" s="81"/>
      <c r="F92" s="82"/>
      <c r="G92" s="83"/>
      <c r="H92" s="83"/>
      <c r="I92" s="82"/>
      <c r="J92" s="82"/>
      <c r="K92" s="85"/>
      <c r="L92" s="82"/>
      <c r="M92" s="82"/>
    </row>
    <row r="93" spans="1:13" ht="24.95" customHeight="1">
      <c r="A93" s="66" t="s">
        <v>94</v>
      </c>
      <c r="B93" s="105"/>
      <c r="C93" s="80"/>
      <c r="D93" s="81"/>
      <c r="E93" s="81"/>
      <c r="F93" s="82"/>
      <c r="G93" s="83"/>
      <c r="H93" s="83"/>
      <c r="I93" s="82"/>
      <c r="J93" s="82"/>
      <c r="K93" s="85"/>
      <c r="L93" s="82"/>
      <c r="M93" s="82"/>
    </row>
    <row r="94" spans="1:13" ht="24.95" customHeight="1">
      <c r="A94" s="79" t="s">
        <v>82</v>
      </c>
      <c r="B94" s="110" t="s">
        <v>84</v>
      </c>
      <c r="C94" s="80" t="s">
        <v>88</v>
      </c>
      <c r="D94" s="81">
        <v>1</v>
      </c>
      <c r="E94" s="81"/>
      <c r="F94" s="82">
        <f t="shared" ref="F94:F95" si="33">INT(D94*E94)</f>
        <v>0</v>
      </c>
      <c r="G94" s="108"/>
      <c r="H94" s="83">
        <f>INT(D94*G94)</f>
        <v>0</v>
      </c>
      <c r="I94" s="83"/>
      <c r="J94" s="83">
        <f t="shared" ref="J94:J95" si="34">SUM(J93)</f>
        <v>0</v>
      </c>
      <c r="K94" s="85">
        <f t="shared" si="29"/>
        <v>0</v>
      </c>
      <c r="L94" s="82">
        <f t="shared" ref="L94:L96" si="35">F94+H94+J94</f>
        <v>0</v>
      </c>
      <c r="M94" s="82"/>
    </row>
    <row r="95" spans="1:13" ht="24.95" customHeight="1">
      <c r="A95" s="79" t="s">
        <v>82</v>
      </c>
      <c r="B95" s="110" t="s">
        <v>85</v>
      </c>
      <c r="C95" s="80" t="s">
        <v>88</v>
      </c>
      <c r="D95" s="81">
        <v>1</v>
      </c>
      <c r="E95" s="81"/>
      <c r="F95" s="82">
        <f t="shared" si="33"/>
        <v>0</v>
      </c>
      <c r="G95" s="108"/>
      <c r="H95" s="83">
        <f>INT(D95*G95)</f>
        <v>0</v>
      </c>
      <c r="I95" s="83"/>
      <c r="J95" s="83">
        <f t="shared" si="34"/>
        <v>0</v>
      </c>
      <c r="K95" s="85">
        <f t="shared" si="29"/>
        <v>0</v>
      </c>
      <c r="L95" s="82">
        <f t="shared" si="35"/>
        <v>0</v>
      </c>
      <c r="M95" s="82"/>
    </row>
    <row r="96" spans="1:13" ht="24.95" customHeight="1">
      <c r="A96" s="73" t="s">
        <v>87</v>
      </c>
      <c r="B96" s="93" t="s">
        <v>93</v>
      </c>
      <c r="C96" s="76" t="s">
        <v>52</v>
      </c>
      <c r="D96" s="71">
        <v>1</v>
      </c>
      <c r="E96" s="81"/>
      <c r="F96" s="82"/>
      <c r="G96" s="108">
        <f>SUM(H94:H95)*3%</f>
        <v>0</v>
      </c>
      <c r="H96" s="83">
        <f>INT(D96*G96)</f>
        <v>0</v>
      </c>
      <c r="I96" s="83"/>
      <c r="J96" s="83"/>
      <c r="K96" s="85">
        <f t="shared" si="29"/>
        <v>0</v>
      </c>
      <c r="L96" s="82">
        <f t="shared" si="35"/>
        <v>0</v>
      </c>
      <c r="M96" s="82"/>
    </row>
    <row r="97" spans="1:13" ht="24.95" customHeight="1">
      <c r="A97" s="109" t="s">
        <v>44</v>
      </c>
      <c r="B97" s="105"/>
      <c r="C97" s="80"/>
      <c r="D97" s="81"/>
      <c r="E97" s="111"/>
      <c r="F97" s="83">
        <f t="shared" ref="F97" si="36">SUM(F94)</f>
        <v>0</v>
      </c>
      <c r="G97" s="83"/>
      <c r="H97" s="112">
        <f>SUM(H94:H96)</f>
        <v>0</v>
      </c>
      <c r="I97" s="83"/>
      <c r="J97" s="83">
        <f>SUM(J94)</f>
        <v>0</v>
      </c>
      <c r="K97" s="83"/>
      <c r="L97" s="112">
        <f>F97+H97+J97</f>
        <v>0</v>
      </c>
      <c r="M97" s="82"/>
    </row>
    <row r="98" spans="1:13" ht="24.95" customHeight="1">
      <c r="A98" s="79"/>
      <c r="B98" s="79"/>
      <c r="C98" s="80"/>
      <c r="D98" s="81"/>
      <c r="E98" s="111"/>
      <c r="F98" s="82"/>
      <c r="G98" s="108"/>
      <c r="H98" s="83">
        <f t="shared" si="28"/>
        <v>0</v>
      </c>
      <c r="I98" s="82"/>
      <c r="J98" s="82"/>
      <c r="K98" s="82"/>
      <c r="L98" s="82"/>
      <c r="M98" s="82"/>
    </row>
    <row r="99" spans="1:13" ht="24.95" customHeight="1">
      <c r="A99" s="79"/>
      <c r="B99" s="79"/>
      <c r="C99" s="80"/>
      <c r="D99" s="81"/>
      <c r="E99" s="111"/>
      <c r="F99" s="82"/>
      <c r="G99" s="83"/>
      <c r="H99" s="83"/>
      <c r="I99" s="83"/>
      <c r="J99" s="82"/>
      <c r="K99" s="82"/>
      <c r="L99" s="82"/>
      <c r="M99" s="82"/>
    </row>
    <row r="100" spans="1:13" ht="24.95" customHeight="1">
      <c r="A100" s="79"/>
      <c r="B100" s="79"/>
      <c r="C100" s="80"/>
      <c r="D100" s="81"/>
      <c r="E100" s="111"/>
      <c r="F100" s="82"/>
      <c r="G100" s="106"/>
      <c r="H100" s="106"/>
      <c r="I100" s="106"/>
      <c r="J100" s="106"/>
      <c r="K100" s="106"/>
      <c r="L100" s="106"/>
      <c r="M100" s="106"/>
    </row>
    <row r="101" spans="1:13" ht="24.95" customHeight="1">
      <c r="A101" s="79"/>
      <c r="B101" s="79"/>
      <c r="C101" s="80"/>
      <c r="D101" s="81"/>
      <c r="E101" s="111"/>
      <c r="F101" s="82"/>
      <c r="G101" s="83"/>
      <c r="H101" s="83"/>
      <c r="I101" s="82"/>
      <c r="J101" s="82"/>
      <c r="K101" s="82"/>
      <c r="L101" s="82"/>
      <c r="M101" s="82"/>
    </row>
    <row r="102" spans="1:13" ht="24.95" customHeight="1">
      <c r="A102" s="109"/>
      <c r="B102" s="113"/>
      <c r="C102" s="109"/>
      <c r="D102" s="114"/>
      <c r="E102" s="112"/>
      <c r="F102" s="106"/>
      <c r="G102" s="83"/>
      <c r="H102" s="83"/>
      <c r="I102" s="82"/>
      <c r="J102" s="82"/>
      <c r="K102" s="82"/>
      <c r="L102" s="82"/>
      <c r="M102" s="82"/>
    </row>
    <row r="103" spans="1:13" ht="24.95" customHeight="1">
      <c r="A103" s="109"/>
      <c r="B103" s="113"/>
      <c r="C103" s="109"/>
      <c r="D103" s="114"/>
      <c r="E103" s="112"/>
      <c r="F103" s="106"/>
      <c r="G103" s="83"/>
      <c r="H103" s="83"/>
      <c r="I103" s="82"/>
      <c r="J103" s="82"/>
      <c r="K103" s="82"/>
      <c r="L103" s="82"/>
      <c r="M103" s="82"/>
    </row>
    <row r="104" spans="1:13" ht="24.95" customHeight="1">
      <c r="A104" s="79"/>
      <c r="B104" s="79"/>
      <c r="C104" s="64"/>
      <c r="D104" s="81"/>
      <c r="E104" s="112"/>
      <c r="F104" s="106"/>
      <c r="G104" s="115"/>
      <c r="H104" s="116"/>
      <c r="I104" s="82"/>
      <c r="J104" s="82"/>
      <c r="K104" s="82"/>
      <c r="L104" s="82"/>
      <c r="M104" s="82"/>
    </row>
    <row r="105" spans="1:13" ht="24.95" customHeight="1">
      <c r="A105" s="79"/>
      <c r="B105" s="79"/>
      <c r="C105" s="64"/>
      <c r="D105" s="81"/>
      <c r="E105" s="112"/>
      <c r="F105" s="106"/>
      <c r="G105" s="115"/>
      <c r="H105" s="116"/>
      <c r="I105" s="82"/>
      <c r="J105" s="82"/>
      <c r="K105" s="82"/>
      <c r="L105" s="82"/>
      <c r="M105" s="82"/>
    </row>
    <row r="106" spans="1:13" ht="24.95" customHeight="1">
      <c r="A106" s="79"/>
      <c r="B106" s="79"/>
      <c r="C106" s="64"/>
      <c r="D106" s="81"/>
      <c r="E106" s="83"/>
      <c r="F106" s="82"/>
      <c r="G106" s="115"/>
      <c r="H106" s="116"/>
      <c r="I106" s="82"/>
      <c r="J106" s="82"/>
      <c r="K106" s="82"/>
      <c r="L106" s="82"/>
      <c r="M106" s="82"/>
    </row>
    <row r="107" spans="1:13" ht="24.95" customHeight="1">
      <c r="A107" s="79"/>
      <c r="B107" s="79"/>
      <c r="C107" s="64"/>
      <c r="D107" s="81"/>
      <c r="E107" s="40"/>
      <c r="F107" s="46"/>
      <c r="G107" s="68"/>
      <c r="H107" s="67"/>
      <c r="I107" s="46"/>
      <c r="J107" s="46"/>
      <c r="K107" s="46"/>
      <c r="L107" s="46"/>
      <c r="M107" s="46"/>
    </row>
    <row r="108" spans="1:13" ht="24.95" customHeight="1">
      <c r="A108" s="79"/>
      <c r="B108" s="79"/>
      <c r="C108" s="64"/>
      <c r="D108" s="81"/>
      <c r="E108" s="40"/>
      <c r="F108" s="46"/>
      <c r="G108" s="68"/>
      <c r="H108" s="67"/>
      <c r="I108" s="46"/>
      <c r="J108" s="46"/>
      <c r="K108" s="46"/>
      <c r="L108" s="46"/>
      <c r="M108" s="46"/>
    </row>
    <row r="109" spans="1:13" ht="24.95" customHeight="1">
      <c r="A109" s="79"/>
      <c r="B109" s="79"/>
      <c r="C109" s="64"/>
      <c r="D109" s="81"/>
      <c r="E109" s="40"/>
      <c r="F109" s="46"/>
      <c r="G109" s="68"/>
      <c r="H109" s="67"/>
      <c r="I109" s="46"/>
      <c r="J109" s="46"/>
      <c r="K109" s="46"/>
      <c r="L109" s="46"/>
      <c r="M109" s="46"/>
    </row>
    <row r="110" spans="1:13" ht="24.95" customHeight="1">
      <c r="A110" s="42"/>
      <c r="B110" s="47"/>
      <c r="C110" s="49"/>
      <c r="D110" s="48"/>
      <c r="E110" s="40"/>
      <c r="F110" s="46"/>
      <c r="G110" s="40"/>
      <c r="H110" s="40"/>
      <c r="I110" s="46"/>
      <c r="J110" s="46"/>
      <c r="K110" s="46"/>
      <c r="L110" s="46"/>
      <c r="M110" s="46"/>
    </row>
    <row r="111" spans="1:13" ht="24.95" customHeight="1">
      <c r="A111" s="51"/>
      <c r="B111" s="53"/>
      <c r="C111" s="51"/>
      <c r="D111" s="54"/>
      <c r="E111" s="55"/>
      <c r="F111" s="52"/>
      <c r="G111" s="55"/>
      <c r="H111" s="55"/>
      <c r="I111" s="52"/>
      <c r="J111" s="52"/>
      <c r="K111" s="52"/>
      <c r="L111" s="52"/>
      <c r="M111" s="46"/>
    </row>
    <row r="112" spans="1:13" ht="24.95" customHeight="1">
      <c r="A112" s="101" t="s">
        <v>43</v>
      </c>
      <c r="B112" s="102"/>
      <c r="C112" s="101"/>
      <c r="D112" s="103"/>
      <c r="E112" s="91"/>
      <c r="F112" s="91">
        <f>F91+F97</f>
        <v>0</v>
      </c>
      <c r="G112" s="91"/>
      <c r="H112" s="91">
        <f>H91+H97</f>
        <v>0</v>
      </c>
      <c r="I112" s="91"/>
      <c r="J112" s="91">
        <f>J88+J97</f>
        <v>0</v>
      </c>
      <c r="K112" s="90">
        <f>E112+G112+I112</f>
        <v>0</v>
      </c>
      <c r="L112" s="90">
        <f>F112+H112+J112</f>
        <v>0</v>
      </c>
      <c r="M112" s="59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2" type="noConversion"/>
  <printOptions horizontalCentered="1"/>
  <pageMargins left="0.70866141732283472" right="0.32" top="0.69" bottom="0.74803149606299213" header="0.31496062992125984" footer="0.31496062992125984"/>
  <pageSetup paperSize="9" scale="61" fitToHeight="0" orientation="landscape" r:id="rId1"/>
  <rowBreaks count="3" manualBreakCount="3">
    <brk id="31" max="12" man="1"/>
    <brk id="58" max="12" man="1"/>
    <brk id="8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집계표</vt:lpstr>
      <vt:lpstr>설비내역서</vt:lpstr>
      <vt:lpstr>설비내역서!Print_Area</vt:lpstr>
      <vt:lpstr>원가계산서!Print_Area</vt:lpstr>
      <vt:lpstr>집계표!Print_Area</vt:lpstr>
      <vt:lpstr>설비내역서!Print_Titles</vt:lpstr>
      <vt:lpstr>집계표!Print_Titles</vt:lpstr>
    </vt:vector>
  </TitlesOfParts>
  <Company>My 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Owner</cp:lastModifiedBy>
  <cp:lastPrinted>2026-04-30T05:06:10Z</cp:lastPrinted>
  <dcterms:created xsi:type="dcterms:W3CDTF">2006-05-18T12:23:32Z</dcterms:created>
  <dcterms:modified xsi:type="dcterms:W3CDTF">2026-05-15T00:23:11Z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C:\Users\user\Desktop\백은관\설계서용지(백은관 522호).xlsx</vt:lpwstr>
  </property>
</Properties>
</file>